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2" windowWidth="15576" windowHeight="11820"/>
  </bookViews>
  <sheets>
    <sheet name="MGHP" sheetId="1" r:id="rId1"/>
    <sheet name="CFHT" sheetId="2" r:id="rId2"/>
    <sheet name="Sheet3" sheetId="3" r:id="rId3"/>
  </sheets>
  <calcPr calcId="144525"/>
</workbook>
</file>

<file path=xl/calcChain.xml><?xml version="1.0" encoding="utf-8"?>
<calcChain xmlns="http://schemas.openxmlformats.org/spreadsheetml/2006/main">
  <c r="I87" i="2" l="1"/>
  <c r="H87" i="2"/>
  <c r="E87" i="2"/>
  <c r="J87" i="2" s="1"/>
  <c r="E86" i="2"/>
  <c r="E85" i="2"/>
  <c r="E84" i="2"/>
  <c r="J83" i="2"/>
  <c r="I83" i="2"/>
  <c r="E83" i="2"/>
  <c r="J81" i="2"/>
  <c r="I81" i="2"/>
  <c r="E81" i="2"/>
  <c r="I80" i="2"/>
  <c r="H80" i="2"/>
  <c r="E80" i="2"/>
  <c r="J80" i="2" s="1"/>
  <c r="I79" i="2"/>
  <c r="H79" i="2"/>
  <c r="E79" i="2"/>
  <c r="J79" i="2" s="1"/>
  <c r="J78" i="2"/>
  <c r="I78" i="2"/>
  <c r="J77" i="2"/>
  <c r="I77" i="2"/>
  <c r="E77" i="2"/>
  <c r="J76" i="2"/>
  <c r="I76" i="2"/>
  <c r="I75" i="2"/>
  <c r="E75" i="2"/>
  <c r="J75" i="2" s="1"/>
  <c r="J74" i="2"/>
  <c r="I74" i="2"/>
  <c r="J73" i="2"/>
  <c r="I73" i="2"/>
  <c r="J72" i="2"/>
  <c r="I72" i="2"/>
  <c r="J71" i="2"/>
  <c r="I71" i="2"/>
  <c r="J70" i="2"/>
  <c r="I70" i="2"/>
  <c r="J69" i="2"/>
  <c r="I69" i="2"/>
  <c r="J68" i="2"/>
  <c r="I68" i="2"/>
  <c r="J67" i="2"/>
  <c r="I67" i="2"/>
  <c r="J66" i="2"/>
  <c r="I66" i="2"/>
  <c r="J65" i="2"/>
  <c r="I65" i="2"/>
  <c r="J64" i="2"/>
  <c r="I64" i="2"/>
  <c r="I63" i="2"/>
  <c r="E63" i="2"/>
  <c r="J63" i="2" s="1"/>
  <c r="I62" i="2"/>
  <c r="E62" i="2"/>
  <c r="J62" i="2" s="1"/>
  <c r="J61" i="2"/>
  <c r="I61" i="2"/>
  <c r="E61" i="2"/>
  <c r="J60" i="2"/>
  <c r="I60" i="2"/>
  <c r="E60" i="2"/>
  <c r="E59" i="2"/>
  <c r="J59" i="2" s="1"/>
  <c r="J58" i="2"/>
  <c r="E58" i="2"/>
  <c r="E57" i="2"/>
  <c r="J57" i="2" s="1"/>
  <c r="J56" i="2"/>
  <c r="E56" i="2"/>
  <c r="E55" i="2"/>
  <c r="J55" i="2" s="1"/>
  <c r="J54" i="2"/>
  <c r="I54" i="2"/>
  <c r="E54" i="2"/>
  <c r="E53" i="2"/>
  <c r="J53" i="2" s="1"/>
  <c r="I49" i="2"/>
  <c r="E49" i="2"/>
  <c r="J49" i="2" s="1"/>
  <c r="J48" i="2"/>
  <c r="I48" i="2"/>
  <c r="I47" i="2"/>
  <c r="E47" i="2"/>
  <c r="J47" i="2" s="1"/>
  <c r="J46" i="2"/>
  <c r="I46" i="2"/>
  <c r="J45" i="2"/>
  <c r="I45" i="2"/>
  <c r="I44" i="2"/>
  <c r="E44" i="2"/>
  <c r="J44" i="2" s="1"/>
  <c r="J43" i="2"/>
  <c r="I43" i="2"/>
  <c r="J41" i="2"/>
  <c r="I41" i="2"/>
  <c r="J40" i="2"/>
  <c r="I40" i="2"/>
  <c r="I39" i="2"/>
  <c r="E39" i="2"/>
  <c r="J39" i="2" s="1"/>
  <c r="J38" i="2"/>
  <c r="I38" i="2"/>
  <c r="J37" i="2"/>
  <c r="I37" i="2"/>
  <c r="J36" i="2"/>
  <c r="I36" i="2"/>
  <c r="J35" i="2"/>
  <c r="I35" i="2"/>
  <c r="J34" i="2"/>
  <c r="I34" i="2"/>
  <c r="J33" i="2"/>
  <c r="I33" i="2"/>
  <c r="J32" i="2"/>
  <c r="I32" i="2"/>
  <c r="J31" i="2"/>
  <c r="I31" i="2"/>
  <c r="J30" i="2"/>
  <c r="I30" i="2"/>
  <c r="J29" i="2"/>
  <c r="I29" i="2"/>
  <c r="J28" i="2"/>
  <c r="I28" i="2"/>
  <c r="J27" i="2"/>
  <c r="I27" i="2"/>
  <c r="J26" i="2"/>
  <c r="I26" i="2"/>
  <c r="J25" i="2"/>
  <c r="I25" i="2"/>
  <c r="J24" i="2"/>
  <c r="I24" i="2"/>
  <c r="J23" i="2"/>
  <c r="I23" i="2"/>
  <c r="J22" i="2"/>
  <c r="I22" i="2"/>
  <c r="J21" i="2"/>
  <c r="I21" i="2"/>
  <c r="J20" i="2"/>
  <c r="I20" i="2"/>
  <c r="J19" i="2"/>
  <c r="I19" i="2"/>
  <c r="J18" i="2"/>
  <c r="I18" i="2"/>
  <c r="J17" i="2"/>
  <c r="I17" i="2"/>
  <c r="J16" i="2"/>
  <c r="I16" i="2"/>
  <c r="J15" i="2"/>
  <c r="I15" i="2"/>
  <c r="J14" i="2"/>
  <c r="I14" i="2"/>
  <c r="J13" i="2"/>
  <c r="J12" i="2" s="1"/>
  <c r="I13" i="2"/>
  <c r="I12" i="2" s="1"/>
  <c r="E13" i="2"/>
  <c r="R72" i="1"/>
  <c r="Q72" i="1"/>
  <c r="P72" i="1"/>
  <c r="O72" i="1"/>
  <c r="O71" i="1"/>
  <c r="M71" i="1"/>
  <c r="L71" i="1" s="1"/>
  <c r="J71" i="1"/>
  <c r="R71" i="1" s="1"/>
  <c r="I71" i="1"/>
  <c r="H71" i="1" s="1"/>
  <c r="F71" i="1"/>
  <c r="E71" i="1"/>
  <c r="Q71" i="1" s="1"/>
  <c r="D71" i="1"/>
  <c r="P71" i="1" s="1"/>
  <c r="R70" i="1"/>
  <c r="Q70" i="1"/>
  <c r="P70" i="1"/>
  <c r="R69" i="1"/>
  <c r="Q69" i="1"/>
  <c r="P69" i="1"/>
  <c r="R68" i="1"/>
  <c r="Q68" i="1"/>
  <c r="P68" i="1"/>
  <c r="O67" i="1"/>
  <c r="J67" i="1"/>
  <c r="R67" i="1" s="1"/>
  <c r="I67" i="1"/>
  <c r="Q67" i="1" s="1"/>
  <c r="H67" i="1"/>
  <c r="E67" i="1"/>
  <c r="D67" i="1" s="1"/>
  <c r="P67" i="1" s="1"/>
  <c r="R66" i="1"/>
  <c r="Q66" i="1"/>
  <c r="P66" i="1"/>
  <c r="O66" i="1"/>
  <c r="R65" i="1"/>
  <c r="Q65" i="1"/>
  <c r="P65" i="1"/>
  <c r="O65" i="1"/>
  <c r="R64" i="1"/>
  <c r="Q64" i="1"/>
  <c r="P64" i="1"/>
  <c r="O64" i="1"/>
  <c r="R63" i="1"/>
  <c r="Q63" i="1"/>
  <c r="P63" i="1"/>
  <c r="O63" i="1"/>
  <c r="R50" i="1"/>
  <c r="Q50" i="1"/>
  <c r="P50" i="1" s="1"/>
  <c r="O50" i="1"/>
  <c r="R49" i="1"/>
  <c r="Q49" i="1"/>
  <c r="P49" i="1" s="1"/>
  <c r="O49" i="1"/>
  <c r="R48" i="1"/>
  <c r="Q48" i="1"/>
  <c r="P48" i="1" s="1"/>
  <c r="O48" i="1"/>
  <c r="R47" i="1"/>
  <c r="Q47" i="1"/>
  <c r="P47" i="1" s="1"/>
  <c r="O47" i="1"/>
  <c r="R45" i="1"/>
  <c r="Q45" i="1"/>
  <c r="P45" i="1" s="1"/>
  <c r="O45" i="1"/>
  <c r="R44" i="1"/>
  <c r="Q44" i="1"/>
  <c r="P44" i="1" s="1"/>
  <c r="O44" i="1"/>
  <c r="R43" i="1"/>
  <c r="Q43" i="1"/>
  <c r="P43" i="1" s="1"/>
  <c r="O43" i="1"/>
  <c r="R42" i="1"/>
  <c r="Q42" i="1"/>
  <c r="P42" i="1" s="1"/>
  <c r="O42" i="1"/>
  <c r="R41" i="1"/>
  <c r="Q41" i="1"/>
  <c r="P41" i="1" s="1"/>
  <c r="O41" i="1"/>
  <c r="R40" i="1"/>
  <c r="Q40" i="1"/>
  <c r="P40" i="1" s="1"/>
  <c r="O40" i="1"/>
  <c r="R39" i="1"/>
  <c r="Q39" i="1"/>
  <c r="P39" i="1" s="1"/>
  <c r="O39" i="1"/>
  <c r="R38" i="1"/>
  <c r="Q38" i="1"/>
  <c r="P38" i="1" s="1"/>
  <c r="O38" i="1"/>
  <c r="R37" i="1"/>
  <c r="Q37" i="1"/>
  <c r="P37" i="1" s="1"/>
  <c r="O37" i="1"/>
  <c r="R36" i="1"/>
  <c r="Q36" i="1"/>
  <c r="P36" i="1" s="1"/>
  <c r="O36" i="1"/>
  <c r="Q35" i="1"/>
  <c r="O35" i="1"/>
  <c r="F35" i="1"/>
  <c r="R35" i="1" s="1"/>
  <c r="D35" i="1"/>
  <c r="R34" i="1"/>
  <c r="Q34" i="1"/>
  <c r="P34" i="1"/>
  <c r="O34" i="1"/>
  <c r="R33" i="1"/>
  <c r="Q33" i="1"/>
  <c r="P33" i="1"/>
  <c r="O33" i="1"/>
  <c r="R32" i="1"/>
  <c r="Q32" i="1"/>
  <c r="P32" i="1"/>
  <c r="O32" i="1"/>
  <c r="R31" i="1"/>
  <c r="Q31" i="1"/>
  <c r="P31" i="1"/>
  <c r="O31" i="1"/>
  <c r="R30" i="1"/>
  <c r="Q30" i="1"/>
  <c r="P30" i="1"/>
  <c r="O30" i="1"/>
  <c r="R29" i="1"/>
  <c r="Q29" i="1"/>
  <c r="P29" i="1"/>
  <c r="O29" i="1"/>
  <c r="R28" i="1"/>
  <c r="Q28" i="1"/>
  <c r="P28" i="1"/>
  <c r="O28" i="1"/>
  <c r="R27" i="1"/>
  <c r="Q27" i="1"/>
  <c r="P27" i="1"/>
  <c r="O27" i="1"/>
  <c r="R26" i="1"/>
  <c r="Q26" i="1"/>
  <c r="P26" i="1"/>
  <c r="O26" i="1"/>
  <c r="R25" i="1"/>
  <c r="Q25" i="1"/>
  <c r="P25" i="1"/>
  <c r="O25" i="1"/>
  <c r="R24" i="1"/>
  <c r="Q24" i="1"/>
  <c r="P24" i="1"/>
  <c r="O24" i="1"/>
  <c r="R23" i="1"/>
  <c r="Q23" i="1"/>
  <c r="P23" i="1"/>
  <c r="O23" i="1"/>
  <c r="R22" i="1"/>
  <c r="Q22" i="1"/>
  <c r="P22" i="1"/>
  <c r="O22" i="1"/>
  <c r="R21" i="1"/>
  <c r="Q21" i="1"/>
  <c r="P21" i="1"/>
  <c r="O21" i="1"/>
  <c r="R20" i="1"/>
  <c r="Q20" i="1"/>
  <c r="P20" i="1"/>
  <c r="O20" i="1"/>
  <c r="R19" i="1"/>
  <c r="Q19" i="1"/>
  <c r="P19" i="1"/>
  <c r="O19" i="1"/>
  <c r="R18" i="1"/>
  <c r="Q18" i="1"/>
  <c r="P18" i="1"/>
  <c r="O18" i="1"/>
  <c r="H18" i="1"/>
  <c r="D18" i="1"/>
  <c r="R17" i="1"/>
  <c r="Q17" i="1"/>
  <c r="P17" i="1" s="1"/>
  <c r="O17" i="1"/>
  <c r="R16" i="1"/>
  <c r="Q16" i="1"/>
  <c r="P16" i="1" s="1"/>
  <c r="O16" i="1"/>
  <c r="R15" i="1"/>
  <c r="Q15" i="1"/>
  <c r="P15" i="1" s="1"/>
  <c r="O15" i="1"/>
  <c r="R14" i="1"/>
  <c r="Q14" i="1"/>
  <c r="P14" i="1" s="1"/>
  <c r="O14" i="1"/>
  <c r="R13" i="1"/>
  <c r="Q13" i="1"/>
  <c r="P13" i="1" s="1"/>
  <c r="O13" i="1"/>
  <c r="R12" i="1"/>
  <c r="Q12" i="1"/>
  <c r="P12" i="1" s="1"/>
  <c r="O12" i="1"/>
  <c r="I12" i="1"/>
  <c r="H12" i="1"/>
  <c r="E12" i="1"/>
  <c r="D12" i="1" s="1"/>
  <c r="P35" i="1" l="1"/>
</calcChain>
</file>

<file path=xl/sharedStrings.xml><?xml version="1.0" encoding="utf-8"?>
<sst xmlns="http://schemas.openxmlformats.org/spreadsheetml/2006/main" count="194" uniqueCount="123">
  <si>
    <t>UBND HUYỆN BÌNH CHÁNH</t>
  </si>
  <si>
    <t xml:space="preserve">CỘNG HÒA XÃ HỘI CHỦ NGHĨA VIỆT NAM </t>
  </si>
  <si>
    <t>PHÒNG GIÁO DỤC VÀ ĐÀO TẠO</t>
  </si>
  <si>
    <r>
      <t>Độc</t>
    </r>
    <r>
      <rPr>
        <b/>
        <sz val="13"/>
        <rFont val="Times New Roman"/>
        <family val="1"/>
        <charset val="163"/>
      </rPr>
      <t xml:space="preserve"> lập - Tự do - Hạnh</t>
    </r>
    <r>
      <rPr>
        <b/>
        <sz val="13"/>
        <rFont val="Times New Roman"/>
        <family val="1"/>
      </rPr>
      <t xml:space="preserve"> phúc</t>
    </r>
  </si>
  <si>
    <t>BÁO CÁO KẾT QUẢ THỰC HIỆN MIỄN-GIẢM HỌC PHÍ CHO HỌC SINH DIỆN HỘ NGHÈO, HỘ CẬN NGHÈO HKI NĂM HỌC 2019-2020</t>
  </si>
  <si>
    <t>STT</t>
  </si>
  <si>
    <t>Tên trường</t>
  </si>
  <si>
    <t>Miễn 100%</t>
  </si>
  <si>
    <t>Giảm 50%</t>
  </si>
  <si>
    <t>Diện dân tộc</t>
  </si>
  <si>
    <t>TỔNG CỘNG</t>
  </si>
  <si>
    <t>Hộ nghèo</t>
  </si>
  <si>
    <t>Hộ cận nghèo, Hộ nghèo con thứ ba, Hộ nghèo nhóm 3A</t>
  </si>
  <si>
    <t>Diện khác: Dân tộc-Mồ côi, con thương binh,…</t>
  </si>
  <si>
    <t>SỐ HS</t>
  </si>
  <si>
    <t>SỐ TIỀN</t>
  </si>
  <si>
    <t>TRONG ĐÓ</t>
  </si>
  <si>
    <t>Học phí</t>
  </si>
  <si>
    <t xml:space="preserve"> Tiền học buổi 2 </t>
  </si>
  <si>
    <t xml:space="preserve">  Tiền học buổi 2  </t>
  </si>
  <si>
    <t>MẦM NON</t>
  </si>
  <si>
    <t>Mầm non Hướng Dương 2</t>
  </si>
  <si>
    <t>Mầm Non Phong Lan</t>
  </si>
  <si>
    <t>Mẫu Giáo Hoa Đào</t>
  </si>
  <si>
    <t>Mầm Non Hoa sen 2</t>
  </si>
  <si>
    <t xml:space="preserve"> Mầm non Hoa Hồng 2</t>
  </si>
  <si>
    <t xml:space="preserve"> Mầm non Thủy Tiên</t>
  </si>
  <si>
    <t xml:space="preserve"> Mẫu giáo Hoa Phượng</t>
  </si>
  <si>
    <t>Mầm non Hoa Mai</t>
  </si>
  <si>
    <t>Mầm non Thủy Tiên 2</t>
  </si>
  <si>
    <t>Mầm non Hoa Anh Đào</t>
  </si>
  <si>
    <t>Mầm non Hướng Dương</t>
  </si>
  <si>
    <t>Mầm non BaBy</t>
  </si>
  <si>
    <t>Mầm non Quỳnh Anh</t>
  </si>
  <si>
    <t>Mầm non Hoa Phượng Hồng</t>
  </si>
  <si>
    <t>Mầm non Hoa Lan</t>
  </si>
  <si>
    <t>Mầm non Ngọc Lan</t>
  </si>
  <si>
    <t>Mầm non Hoa Thiên Lý 2</t>
  </si>
  <si>
    <t>Mầm non Hoàng Anh 2</t>
  </si>
  <si>
    <t xml:space="preserve"> Mẫu giáo Sen Hồng</t>
  </si>
  <si>
    <t xml:space="preserve">Mầm non Hoàng Anh </t>
  </si>
  <si>
    <t>Mầm non Quỳnh Hương</t>
  </si>
  <si>
    <t>TIỂU HỌC</t>
  </si>
  <si>
    <t>Tiểu học An Hạ</t>
  </si>
  <si>
    <t>Tiểu học Cầu Xáng</t>
  </si>
  <si>
    <t>Tiểu học Phong Phú 2</t>
  </si>
  <si>
    <t>Tiểu học Võ Văn vân</t>
  </si>
  <si>
    <t>Tiểu học Tân Kiên</t>
  </si>
  <si>
    <t>Tiểu học Bình Hưng</t>
  </si>
  <si>
    <t>Tiểu học Tân Nhựt 6</t>
  </si>
  <si>
    <t>Tiểu học Bình Chánh</t>
  </si>
  <si>
    <t>Tiểu học Lê Minh Xuân 2</t>
  </si>
  <si>
    <t>Tiểu học Phong Phú</t>
  </si>
  <si>
    <t>Tiểu học Tân Túc</t>
  </si>
  <si>
    <t>Tiểu học Bình Lợi</t>
  </si>
  <si>
    <t>Tiểu học An Phú Tây 2</t>
  </si>
  <si>
    <t xml:space="preserve">Tiểu học Tân Nhựt </t>
  </si>
  <si>
    <t>Tiểu học Lê Minh Xuân 3</t>
  </si>
  <si>
    <t>Tiểu học Kim Đồng</t>
  </si>
  <si>
    <t>Tiểu học Tân Quý Tây</t>
  </si>
  <si>
    <t>Tiểu học Nguyễn Văn Trân</t>
  </si>
  <si>
    <t>Tiểu học Tân Túc 2</t>
  </si>
  <si>
    <t>THCS</t>
  </si>
  <si>
    <t>THCS Vĩnh Lộc B</t>
  </si>
  <si>
    <t>THCS Gò Xoài</t>
  </si>
  <si>
    <t>THCS Đa Phước</t>
  </si>
  <si>
    <t>THCS Tân Nhựt</t>
  </si>
  <si>
    <t xml:space="preserve"> THCS Lê Minh Xuân</t>
  </si>
  <si>
    <t>THCS Đồng Đen</t>
  </si>
  <si>
    <t>THCS Nguyễn Thái Bình</t>
  </si>
  <si>
    <t xml:space="preserve"> THCS Bình Chánh</t>
  </si>
  <si>
    <t>THCS Qui Đức</t>
  </si>
  <si>
    <t>THCS Tân Quý Tây</t>
  </si>
  <si>
    <t>THCS Tân Túc</t>
  </si>
  <si>
    <t>THCS Võ Văn Vân</t>
  </si>
  <si>
    <t>THCS Phạm Văn Hai</t>
  </si>
  <si>
    <t>THCS Hưng Long</t>
  </si>
  <si>
    <t>THCS Vĩnh Lộc A</t>
  </si>
  <si>
    <t>THCS Tân Kiên</t>
  </si>
  <si>
    <t>THCS Nguyễn Văn Linh</t>
  </si>
  <si>
    <t>THCS Phong Phú</t>
  </si>
  <si>
    <t>Tổng số tiền ghi bằng chữ: Hai triệu sáu trăm ngàn đồng.</t>
  </si>
  <si>
    <t>Bình Chánh, ngày  11 tháng 10 năm  2019</t>
  </si>
  <si>
    <t>Người lập biểu</t>
  </si>
  <si>
    <t>HIỆU TRƯỞNG</t>
  </si>
  <si>
    <t xml:space="preserve">                                  </t>
  </si>
  <si>
    <t xml:space="preserve">               </t>
  </si>
  <si>
    <t>Độc lập - Tự do - Hạnh phúc</t>
  </si>
  <si>
    <t>BẢNG TỔNG HỢP KẾT QUẢ HỖ TRỢ CHI PHÍ HỌC TẬP CHO HỌC SINH DIỆN HỘ NGHÈO NHÓM 1,  VÀ HỌC SINH KHUYẾT TẬT, DIỆN CẬN NGHÈO HKI NĂM HỌC 2019-2020</t>
  </si>
  <si>
    <t>Stt</t>
  </si>
  <si>
    <t>Đơn vị</t>
  </si>
  <si>
    <t>HKII</t>
  </si>
  <si>
    <t>Diện hộ nghèo (nhóm 1,2)</t>
  </si>
  <si>
    <t>Học sinh khuyết tật diện cận nghèo</t>
  </si>
  <si>
    <t>Số học sinh</t>
  </si>
  <si>
    <t>Số tháng</t>
  </si>
  <si>
    <t>Số tiền (100.000đ/ tháng)</t>
  </si>
  <si>
    <t xml:space="preserve">Tổng số học sinh </t>
  </si>
  <si>
    <t xml:space="preserve">MẦM NON </t>
  </si>
  <si>
    <t>Mầm non Hướng Dương  2</t>
  </si>
  <si>
    <t>Mầm Non Phong Lan</t>
  </si>
  <si>
    <t xml:space="preserve"> Mầm Non Hoa Sen 2</t>
  </si>
  <si>
    <t>Mẫu giáo Hoa Phượng</t>
  </si>
  <si>
    <t xml:space="preserve">Mầm non Hướng Dương </t>
  </si>
  <si>
    <t>Trường Mầm non BaBy</t>
  </si>
  <si>
    <t>Mầm Non Quỳnh Anh</t>
  </si>
  <si>
    <t xml:space="preserve"> Mầm non Hoàng Anh 2</t>
  </si>
  <si>
    <t xml:space="preserve"> Mầm Non Hoàng Anh</t>
  </si>
  <si>
    <t>Tiểu học Vĩnh Lộc 2</t>
  </si>
  <si>
    <t>Tiểu học Huỳnh Văn Bánh</t>
  </si>
  <si>
    <t>Tiểu học Võ Văn Vân</t>
  </si>
  <si>
    <t>Tiểu học Phạm Văn Hai</t>
  </si>
  <si>
    <t>Tiểu học Vĩnh Lộc B</t>
  </si>
  <si>
    <t>Tiểu học Vĩnh Lộc A</t>
  </si>
  <si>
    <t xml:space="preserve"> Tiểu Học Tân Nhựt </t>
  </si>
  <si>
    <t>Tiểu học Vĩnh Lộc 1</t>
  </si>
  <si>
    <t>Tiểu học Trần Quốc Toản</t>
  </si>
  <si>
    <t>THCS Lê Minh Xuân</t>
  </si>
  <si>
    <t>5</t>
  </si>
  <si>
    <t>THCS Bình Chánh</t>
  </si>
  <si>
    <t>Tổng cộng</t>
  </si>
  <si>
    <t>Tổng số tiền ghi bằng chữ: Một triệu sáu trăm ngàn đồng.</t>
  </si>
  <si>
    <t>Bình Chánh, ngày  11   tháng  10  năm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</si>
</sst>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_(* #&quot;,&quot;##0.00_);_(* \(#&quot;,&quot;##0.00\);_(* &quot;-&quot;??_);_(@_)"/>
    <numFmt numFmtId="167" formatCode="_(* #&quot;,&quot;##0_);_(* \(#&quot;,&quot;##0\);_(* &quot;-&quot;??_);_(@_)"/>
    <numFmt numFmtId="168" formatCode="_-* #,##0_-;\-* #,##0_-;_-* &quot;-&quot;??_-;_-@_-"/>
  </numFmts>
  <fonts count="35" x14ac:knownFonts="1">
    <font>
      <sz val="11"/>
      <color theme="1"/>
      <name val="Calibri"/>
      <family val="2"/>
      <scheme val="minor"/>
    </font>
    <font>
      <sz val="11"/>
      <color theme="1"/>
      <name val="Calibri"/>
      <family val="2"/>
      <scheme val="minor"/>
    </font>
    <font>
      <b/>
      <sz val="12"/>
      <name val="Times New Roman"/>
      <family val="1"/>
    </font>
    <font>
      <sz val="12"/>
      <name val="Times New Roman"/>
      <family val="1"/>
    </font>
    <font>
      <sz val="10"/>
      <name val="Arial"/>
      <family val="2"/>
    </font>
    <font>
      <sz val="10"/>
      <color indexed="8"/>
      <name val="Arial"/>
      <family val="2"/>
    </font>
    <font>
      <b/>
      <sz val="13"/>
      <name val="Times New Roman"/>
      <family val="1"/>
    </font>
    <font>
      <b/>
      <sz val="13"/>
      <name val="Times New Roman"/>
      <family val="1"/>
      <charset val="163"/>
    </font>
    <font>
      <b/>
      <sz val="17"/>
      <name val="Times New Roman"/>
      <family val="1"/>
    </font>
    <font>
      <sz val="17"/>
      <name val="Times New Roman"/>
      <family val="1"/>
    </font>
    <font>
      <b/>
      <i/>
      <sz val="14"/>
      <name val="Times New Roman"/>
      <family val="1"/>
    </font>
    <font>
      <b/>
      <i/>
      <sz val="12"/>
      <name val="Times New Roman"/>
      <family val="1"/>
    </font>
    <font>
      <b/>
      <sz val="12"/>
      <color rgb="FFFF0000"/>
      <name val="Times New Roman"/>
      <family val="1"/>
    </font>
    <font>
      <sz val="12"/>
      <color indexed="10"/>
      <name val="Times New Roman"/>
      <family val="1"/>
    </font>
    <font>
      <sz val="13"/>
      <name val="Times New Roman"/>
      <family val="1"/>
    </font>
    <font>
      <sz val="15"/>
      <name val="Times New Roman"/>
      <family val="1"/>
    </font>
    <font>
      <b/>
      <sz val="13"/>
      <color rgb="FFFF0000"/>
      <name val="Times New Roman"/>
      <family val="1"/>
    </font>
    <font>
      <b/>
      <sz val="15"/>
      <color rgb="FFFF0000"/>
      <name val="Times New Roman"/>
      <family val="1"/>
    </font>
    <font>
      <sz val="13"/>
      <color indexed="10"/>
      <name val="Times New Roman"/>
      <family val="1"/>
    </font>
    <font>
      <sz val="11"/>
      <name val="Times New Roman"/>
      <family val="1"/>
    </font>
    <font>
      <sz val="12"/>
      <color indexed="8"/>
      <name val="Times New Roman"/>
      <family val="1"/>
    </font>
    <font>
      <sz val="14"/>
      <color indexed="10"/>
      <name val="Times New Roman"/>
      <family val="1"/>
    </font>
    <font>
      <b/>
      <sz val="14"/>
      <color indexed="10"/>
      <name val="Times New Roman"/>
      <family val="1"/>
    </font>
    <font>
      <sz val="12"/>
      <color rgb="FFFF0000"/>
      <name val="Times New Roman"/>
      <family val="1"/>
    </font>
    <font>
      <sz val="13"/>
      <color rgb="FFFF0000"/>
      <name val="Times New Roman"/>
      <family val="1"/>
    </font>
    <font>
      <b/>
      <sz val="12"/>
      <name val="Times New Roman"/>
      <family val="1"/>
      <charset val="163"/>
    </font>
    <font>
      <b/>
      <sz val="15"/>
      <name val="Times New Roman"/>
      <family val="1"/>
      <charset val="163"/>
    </font>
    <font>
      <b/>
      <sz val="11"/>
      <name val="Times New Roman"/>
      <family val="1"/>
      <charset val="163"/>
    </font>
    <font>
      <b/>
      <sz val="14"/>
      <name val="Times New Roman"/>
      <family val="1"/>
    </font>
    <font>
      <sz val="13"/>
      <name val="Arial"/>
      <family val="2"/>
    </font>
    <font>
      <i/>
      <sz val="13"/>
      <name val="Times New Roman"/>
      <family val="1"/>
      <charset val="163"/>
    </font>
    <font>
      <sz val="10"/>
      <name val="Times New Roman"/>
      <family val="1"/>
    </font>
    <font>
      <sz val="10"/>
      <color indexed="10"/>
      <name val="Times New Roman"/>
      <family val="1"/>
    </font>
    <font>
      <b/>
      <sz val="10"/>
      <name val="Times New Roman"/>
      <family val="1"/>
    </font>
    <font>
      <i/>
      <sz val="12"/>
      <name val="Times New Roman"/>
      <family val="1"/>
    </font>
  </fonts>
  <fills count="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indexed="1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84">
    <xf numFmtId="0" fontId="0" fillId="0" borderId="0"/>
    <xf numFmtId="164" fontId="1" fillId="0" borderId="0" applyFont="0" applyFill="0" applyBorder="0" applyAlignment="0" applyProtection="0"/>
    <xf numFmtId="43" fontId="4" fillId="0" borderId="0" applyFont="0" applyFill="0" applyBorder="0" applyAlignment="0" applyProtection="0"/>
    <xf numFmtId="0" fontId="5" fillId="0" borderId="0">
      <alignment vertical="top"/>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44" fontId="1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376">
    <xf numFmtId="0" fontId="0" fillId="0" borderId="0" xfId="0"/>
    <xf numFmtId="0" fontId="3" fillId="0" borderId="0" xfId="0" applyFont="1"/>
    <xf numFmtId="43" fontId="3" fillId="0" borderId="0" xfId="2" applyFont="1"/>
    <xf numFmtId="0" fontId="2" fillId="0" borderId="0" xfId="3" applyFont="1" applyAlignment="1"/>
    <xf numFmtId="0" fontId="2" fillId="0" borderId="0" xfId="3" applyFont="1" applyAlignment="1">
      <alignment horizontal="left"/>
    </xf>
    <xf numFmtId="0" fontId="2" fillId="0" borderId="0" xfId="0" applyFont="1" applyAlignment="1"/>
    <xf numFmtId="0" fontId="2" fillId="0" borderId="0" xfId="0" applyFont="1" applyAlignment="1">
      <alignment horizontal="left"/>
    </xf>
    <xf numFmtId="0" fontId="6" fillId="0" borderId="0" xfId="3" applyFont="1" applyAlignment="1"/>
    <xf numFmtId="0" fontId="2" fillId="0" borderId="0" xfId="0" applyFont="1"/>
    <xf numFmtId="43" fontId="2" fillId="0" borderId="0" xfId="2" applyFont="1"/>
    <xf numFmtId="0" fontId="9" fillId="0" borderId="0" xfId="0" applyFont="1"/>
    <xf numFmtId="0" fontId="10" fillId="0" borderId="0" xfId="0" applyFont="1" applyAlignment="1">
      <alignment horizontal="center"/>
    </xf>
    <xf numFmtId="0" fontId="11" fillId="0" borderId="0" xfId="0" applyFont="1" applyBorder="1" applyAlignment="1">
      <alignment horizontal="center"/>
    </xf>
    <xf numFmtId="0" fontId="2" fillId="0" borderId="0" xfId="0" applyFont="1" applyAlignment="1">
      <alignment horizontal="center" vertical="center"/>
    </xf>
    <xf numFmtId="0" fontId="3" fillId="0" borderId="0" xfId="0" applyFont="1" applyAlignment="1">
      <alignment horizontal="center" vertical="center"/>
    </xf>
    <xf numFmtId="43" fontId="2" fillId="0" borderId="1" xfId="2" applyNumberFormat="1" applyFont="1" applyBorder="1" applyAlignment="1">
      <alignment horizontal="center" vertical="center"/>
    </xf>
    <xf numFmtId="43" fontId="2" fillId="0" borderId="1" xfId="2" applyNumberFormat="1" applyFont="1" applyBorder="1" applyAlignment="1">
      <alignment horizontal="center" vertical="center" wrapText="1"/>
    </xf>
    <xf numFmtId="43" fontId="2" fillId="0" borderId="1" xfId="2" applyFont="1" applyBorder="1" applyAlignment="1">
      <alignment horizontal="center" vertical="center"/>
    </xf>
    <xf numFmtId="43" fontId="2" fillId="0" borderId="1" xfId="2"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2" borderId="9" xfId="0" applyFont="1" applyFill="1" applyBorder="1" applyAlignment="1">
      <alignment horizontal="center" vertical="center" wrapText="1"/>
    </xf>
    <xf numFmtId="43" fontId="12" fillId="2" borderId="1" xfId="2" applyFont="1" applyFill="1" applyBorder="1" applyAlignment="1">
      <alignment horizontal="center" vertical="center"/>
    </xf>
    <xf numFmtId="43" fontId="12" fillId="2" borderId="1" xfId="2" applyNumberFormat="1" applyFont="1" applyFill="1" applyBorder="1" applyAlignment="1">
      <alignment horizontal="center" vertical="center"/>
    </xf>
    <xf numFmtId="43" fontId="12" fillId="2" borderId="1" xfId="2" applyNumberFormat="1" applyFont="1" applyFill="1" applyBorder="1" applyAlignment="1">
      <alignment horizontal="center" vertical="center" wrapText="1"/>
    </xf>
    <xf numFmtId="43" fontId="12" fillId="2" borderId="1" xfId="2"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1" xfId="0" applyFont="1" applyFill="1" applyBorder="1" applyAlignment="1">
      <alignment horizontal="center" vertical="center"/>
    </xf>
    <xf numFmtId="165" fontId="3" fillId="0" borderId="1" xfId="1" applyNumberFormat="1" applyFont="1" applyFill="1" applyBorder="1" applyAlignment="1">
      <alignment horizontal="center" vertical="center"/>
    </xf>
    <xf numFmtId="165" fontId="13" fillId="0" borderId="1" xfId="1" applyNumberFormat="1" applyFont="1" applyFill="1" applyBorder="1" applyAlignment="1">
      <alignment horizontal="left" vertical="center"/>
    </xf>
    <xf numFmtId="165" fontId="3" fillId="0" borderId="1" xfId="1" applyNumberFormat="1" applyFont="1" applyFill="1" applyBorder="1" applyAlignment="1">
      <alignment vertical="center"/>
    </xf>
    <xf numFmtId="165" fontId="3" fillId="0" borderId="1" xfId="4" applyNumberFormat="1" applyFont="1" applyFill="1" applyBorder="1" applyAlignment="1">
      <alignment horizontal="right" vertical="center"/>
    </xf>
    <xf numFmtId="165" fontId="14" fillId="0" borderId="0" xfId="1" applyNumberFormat="1" applyFont="1" applyAlignment="1">
      <alignment vertical="center"/>
    </xf>
    <xf numFmtId="165" fontId="3" fillId="0" borderId="1" xfId="5" applyNumberFormat="1" applyFont="1" applyFill="1" applyBorder="1" applyAlignment="1">
      <alignment horizontal="left" vertical="center"/>
    </xf>
    <xf numFmtId="165" fontId="13" fillId="0" borderId="1" xfId="5" applyNumberFormat="1" applyFont="1" applyFill="1" applyBorder="1" applyAlignment="1">
      <alignment horizontal="left" vertical="center"/>
    </xf>
    <xf numFmtId="3" fontId="3" fillId="0" borderId="1" xfId="5" applyNumberFormat="1" applyFont="1" applyFill="1" applyBorder="1" applyAlignment="1">
      <alignment horizontal="left" vertical="center"/>
    </xf>
    <xf numFmtId="3" fontId="13" fillId="3" borderId="1" xfId="3" applyNumberFormat="1" applyFont="1" applyFill="1" applyBorder="1" applyAlignment="1">
      <alignment horizontal="left" vertical="center" wrapText="1"/>
    </xf>
    <xf numFmtId="165" fontId="3" fillId="0" borderId="1" xfId="6" applyNumberFormat="1" applyFont="1" applyFill="1" applyBorder="1" applyAlignment="1">
      <alignment vertical="center"/>
    </xf>
    <xf numFmtId="165" fontId="13" fillId="0" borderId="1" xfId="7" applyNumberFormat="1" applyFont="1" applyFill="1" applyBorder="1" applyAlignment="1">
      <alignment horizontal="left" vertical="center"/>
    </xf>
    <xf numFmtId="165" fontId="3" fillId="0" borderId="1" xfId="7" applyNumberFormat="1" applyFont="1" applyFill="1" applyBorder="1" applyAlignment="1">
      <alignment horizontal="left" vertical="center"/>
    </xf>
    <xf numFmtId="165" fontId="3" fillId="0" borderId="1" xfId="7" applyNumberFormat="1" applyFont="1" applyFill="1" applyBorder="1" applyAlignment="1">
      <alignment vertical="center"/>
    </xf>
    <xf numFmtId="165" fontId="13" fillId="0" borderId="1" xfId="8" applyNumberFormat="1" applyFont="1" applyFill="1" applyBorder="1" applyAlignment="1">
      <alignment horizontal="left" vertical="center"/>
    </xf>
    <xf numFmtId="165" fontId="3" fillId="0" borderId="1" xfId="8" applyNumberFormat="1" applyFont="1" applyFill="1" applyBorder="1" applyAlignment="1">
      <alignment vertical="center"/>
    </xf>
    <xf numFmtId="165" fontId="13" fillId="0" borderId="1" xfId="6" applyNumberFormat="1" applyFont="1" applyFill="1" applyBorder="1" applyAlignment="1">
      <alignment horizontal="left" vertical="center" wrapText="1"/>
    </xf>
    <xf numFmtId="165" fontId="13" fillId="0" borderId="4" xfId="6" applyNumberFormat="1" applyFont="1" applyFill="1" applyBorder="1" applyAlignment="1">
      <alignment horizontal="left" vertical="center" wrapText="1"/>
    </xf>
    <xf numFmtId="165" fontId="13" fillId="0" borderId="1" xfId="9" applyNumberFormat="1" applyFont="1" applyFill="1" applyBorder="1" applyAlignment="1">
      <alignment horizontal="left" vertical="center"/>
    </xf>
    <xf numFmtId="165" fontId="3" fillId="0" borderId="1" xfId="9" applyNumberFormat="1" applyFont="1" applyFill="1" applyBorder="1" applyAlignment="1">
      <alignment vertical="center"/>
    </xf>
    <xf numFmtId="0" fontId="13" fillId="0" borderId="1" xfId="0" applyFont="1" applyBorder="1" applyAlignment="1">
      <alignment horizontal="left"/>
    </xf>
    <xf numFmtId="165" fontId="3" fillId="0" borderId="1" xfId="10" applyNumberFormat="1" applyFont="1" applyFill="1" applyBorder="1" applyAlignment="1">
      <alignment vertical="center"/>
    </xf>
    <xf numFmtId="165" fontId="13" fillId="0" borderId="1" xfId="11" applyNumberFormat="1" applyFont="1" applyFill="1" applyBorder="1" applyAlignment="1">
      <alignment horizontal="left" vertical="center"/>
    </xf>
    <xf numFmtId="165" fontId="3" fillId="0" borderId="1" xfId="11" applyNumberFormat="1" applyFont="1" applyFill="1" applyBorder="1" applyAlignment="1">
      <alignment vertical="center"/>
    </xf>
    <xf numFmtId="165" fontId="13" fillId="0" borderId="1" xfId="12" applyNumberFormat="1" applyFont="1" applyFill="1" applyBorder="1" applyAlignment="1">
      <alignment horizontal="left" vertical="center"/>
    </xf>
    <xf numFmtId="165" fontId="3" fillId="0" borderId="1" xfId="12" applyNumberFormat="1" applyFont="1" applyFill="1" applyBorder="1" applyAlignment="1">
      <alignment vertical="center"/>
    </xf>
    <xf numFmtId="165" fontId="13" fillId="0" borderId="1" xfId="6" applyNumberFormat="1" applyFont="1" applyFill="1" applyBorder="1" applyAlignment="1">
      <alignment horizontal="left" vertical="center"/>
    </xf>
    <xf numFmtId="165" fontId="13" fillId="0" borderId="1" xfId="13" applyNumberFormat="1" applyFont="1" applyFill="1" applyBorder="1" applyAlignment="1">
      <alignment horizontal="left" vertical="center"/>
    </xf>
    <xf numFmtId="165" fontId="3" fillId="0" borderId="1" xfId="13" applyNumberFormat="1" applyFont="1" applyFill="1" applyBorder="1" applyAlignment="1">
      <alignment vertical="center"/>
    </xf>
    <xf numFmtId="165" fontId="3" fillId="0" borderId="1" xfId="14" applyNumberFormat="1" applyFont="1" applyFill="1" applyBorder="1" applyAlignment="1">
      <alignment vertical="center"/>
    </xf>
    <xf numFmtId="165" fontId="3" fillId="0" borderId="1" xfId="15" applyNumberFormat="1" applyFont="1" applyFill="1" applyBorder="1" applyAlignment="1">
      <alignment vertical="center"/>
    </xf>
    <xf numFmtId="167" fontId="13" fillId="0" borderId="1" xfId="16" applyNumberFormat="1" applyFont="1" applyFill="1" applyBorder="1" applyAlignment="1">
      <alignment horizontal="left" vertical="center"/>
    </xf>
    <xf numFmtId="3" fontId="3" fillId="0" borderId="1" xfId="16" applyNumberFormat="1" applyFont="1" applyBorder="1" applyAlignment="1">
      <alignment horizontal="right" vertical="center" shrinkToFit="1"/>
    </xf>
    <xf numFmtId="167" fontId="3" fillId="0" borderId="1" xfId="16" applyNumberFormat="1" applyFont="1" applyFill="1" applyBorder="1" applyAlignment="1">
      <alignment vertical="center"/>
    </xf>
    <xf numFmtId="165" fontId="3" fillId="0" borderId="1" xfId="17" applyNumberFormat="1" applyFont="1" applyFill="1" applyBorder="1" applyAlignment="1">
      <alignment vertical="center"/>
    </xf>
    <xf numFmtId="165" fontId="14" fillId="0" borderId="1" xfId="1" applyNumberFormat="1" applyFont="1" applyFill="1" applyBorder="1" applyAlignment="1">
      <alignment horizontal="center" vertical="center"/>
    </xf>
    <xf numFmtId="165" fontId="6" fillId="0" borderId="1" xfId="1" applyNumberFormat="1" applyFont="1" applyFill="1" applyBorder="1" applyAlignment="1">
      <alignment horizontal="center" vertical="center"/>
    </xf>
    <xf numFmtId="165" fontId="15" fillId="0" borderId="1" xfId="1" applyNumberFormat="1" applyFont="1" applyFill="1" applyBorder="1" applyAlignment="1">
      <alignment vertical="center"/>
    </xf>
    <xf numFmtId="165" fontId="16" fillId="2" borderId="1" xfId="1" applyNumberFormat="1" applyFont="1" applyFill="1" applyBorder="1" applyAlignment="1">
      <alignment horizontal="center" vertical="center"/>
    </xf>
    <xf numFmtId="165" fontId="17" fillId="2" borderId="1" xfId="1" applyNumberFormat="1" applyFont="1" applyFill="1" applyBorder="1" applyAlignment="1">
      <alignment vertical="center"/>
    </xf>
    <xf numFmtId="165" fontId="12" fillId="2" borderId="1" xfId="4" applyNumberFormat="1" applyFont="1" applyFill="1" applyBorder="1" applyAlignment="1">
      <alignment horizontal="right" vertical="center"/>
    </xf>
    <xf numFmtId="165" fontId="3" fillId="0" borderId="1" xfId="18" applyNumberFormat="1" applyFont="1" applyFill="1" applyBorder="1" applyAlignment="1">
      <alignment horizontal="right" vertical="center"/>
    </xf>
    <xf numFmtId="165" fontId="13" fillId="0" borderId="1" xfId="4" applyNumberFormat="1" applyFont="1" applyFill="1" applyBorder="1" applyAlignment="1">
      <alignment horizontal="left" vertical="center"/>
    </xf>
    <xf numFmtId="165" fontId="3" fillId="0" borderId="1" xfId="19" applyNumberFormat="1" applyFont="1" applyFill="1" applyBorder="1" applyAlignment="1">
      <alignment horizontal="right" vertical="center" shrinkToFit="1"/>
    </xf>
    <xf numFmtId="0" fontId="13" fillId="0" borderId="2" xfId="19" applyNumberFormat="1" applyFont="1" applyBorder="1" applyAlignment="1">
      <alignment horizontal="left" vertical="center" shrinkToFit="1"/>
    </xf>
    <xf numFmtId="165" fontId="3" fillId="0" borderId="1" xfId="20" applyNumberFormat="1" applyFont="1" applyFill="1" applyBorder="1" applyAlignment="1">
      <alignment horizontal="right" vertical="center" shrinkToFit="1"/>
    </xf>
    <xf numFmtId="165" fontId="3" fillId="0" borderId="1" xfId="20" applyNumberFormat="1" applyFont="1" applyBorder="1" applyAlignment="1">
      <alignment horizontal="right" vertical="center" shrinkToFit="1"/>
    </xf>
    <xf numFmtId="165" fontId="13" fillId="0" borderId="1" xfId="18" applyNumberFormat="1" applyFont="1" applyFill="1" applyBorder="1" applyAlignment="1">
      <alignment horizontal="left" vertical="center" wrapText="1"/>
    </xf>
    <xf numFmtId="165" fontId="13" fillId="0" borderId="1" xfId="21" applyNumberFormat="1" applyFont="1" applyFill="1" applyBorder="1" applyAlignment="1">
      <alignment horizontal="left" vertical="center" wrapText="1"/>
    </xf>
    <xf numFmtId="165" fontId="3" fillId="0" borderId="1" xfId="21" applyNumberFormat="1" applyFont="1" applyFill="1" applyBorder="1" applyAlignment="1">
      <alignment horizontal="right" vertical="center"/>
    </xf>
    <xf numFmtId="165" fontId="3" fillId="0" borderId="1" xfId="22" applyNumberFormat="1" applyFont="1" applyFill="1" applyBorder="1" applyAlignment="1">
      <alignment horizontal="right" vertical="center"/>
    </xf>
    <xf numFmtId="165" fontId="3" fillId="0" borderId="1" xfId="23" applyNumberFormat="1" applyFont="1" applyFill="1" applyBorder="1" applyAlignment="1">
      <alignment horizontal="right" vertical="center"/>
    </xf>
    <xf numFmtId="165" fontId="18" fillId="0" borderId="0" xfId="1" applyNumberFormat="1" applyFont="1" applyAlignment="1">
      <alignment vertical="center"/>
    </xf>
    <xf numFmtId="0" fontId="13" fillId="3" borderId="1" xfId="24" applyFont="1" applyFill="1" applyBorder="1" applyAlignment="1">
      <alignment horizontal="left"/>
    </xf>
    <xf numFmtId="0" fontId="3" fillId="0" borderId="9" xfId="24" applyFont="1" applyBorder="1" applyAlignment="1">
      <alignment horizontal="right" vertical="center" wrapText="1"/>
    </xf>
    <xf numFmtId="165" fontId="3" fillId="0" borderId="1" xfId="25" applyNumberFormat="1" applyFont="1" applyBorder="1" applyAlignment="1">
      <alignment horizontal="right" vertical="center"/>
    </xf>
    <xf numFmtId="165" fontId="3" fillId="0" borderId="1" xfId="25" applyNumberFormat="1" applyFont="1" applyBorder="1" applyAlignment="1">
      <alignment horizontal="right" vertical="center" wrapText="1"/>
    </xf>
    <xf numFmtId="165" fontId="3" fillId="0" borderId="9" xfId="25" applyNumberFormat="1" applyFont="1" applyBorder="1" applyAlignment="1">
      <alignment horizontal="right" vertical="center" wrapText="1"/>
    </xf>
    <xf numFmtId="165" fontId="3" fillId="0" borderId="1" xfId="26" applyNumberFormat="1" applyFont="1" applyFill="1" applyBorder="1" applyAlignment="1">
      <alignment horizontal="right" vertical="center"/>
    </xf>
    <xf numFmtId="165" fontId="3" fillId="0" borderId="1" xfId="27" applyNumberFormat="1" applyFont="1" applyBorder="1" applyAlignment="1">
      <alignment horizontal="right" vertical="center"/>
    </xf>
    <xf numFmtId="165" fontId="3" fillId="0" borderId="1" xfId="27" applyNumberFormat="1" applyFont="1" applyBorder="1" applyAlignment="1">
      <alignment horizontal="right" vertical="center" wrapText="1"/>
    </xf>
    <xf numFmtId="43" fontId="3" fillId="0" borderId="1" xfId="27" applyFont="1" applyBorder="1" applyAlignment="1">
      <alignment horizontal="right" vertical="center"/>
    </xf>
    <xf numFmtId="43" fontId="3" fillId="0" borderId="1" xfId="27" applyNumberFormat="1" applyFont="1" applyBorder="1" applyAlignment="1">
      <alignment horizontal="right" vertical="center"/>
    </xf>
    <xf numFmtId="43" fontId="3" fillId="0" borderId="1" xfId="27" applyNumberFormat="1" applyFont="1" applyBorder="1" applyAlignment="1">
      <alignment horizontal="right" vertical="center" wrapText="1"/>
    </xf>
    <xf numFmtId="165" fontId="3" fillId="0" borderId="1" xfId="28" applyNumberFormat="1" applyFont="1" applyFill="1" applyBorder="1" applyAlignment="1">
      <alignment vertical="center"/>
    </xf>
    <xf numFmtId="165" fontId="13" fillId="0" borderId="1" xfId="29" applyNumberFormat="1" applyFont="1" applyFill="1" applyBorder="1" applyAlignment="1">
      <alignment horizontal="left" vertical="center"/>
    </xf>
    <xf numFmtId="165" fontId="3" fillId="0" borderId="1" xfId="29" applyNumberFormat="1" applyFont="1" applyFill="1" applyBorder="1" applyAlignment="1">
      <alignment horizontal="right" vertical="center"/>
    </xf>
    <xf numFmtId="165" fontId="3" fillId="0" borderId="1" xfId="30" applyNumberFormat="1" applyFont="1" applyFill="1" applyBorder="1" applyAlignment="1">
      <alignment horizontal="right" vertical="center"/>
    </xf>
    <xf numFmtId="165" fontId="3" fillId="0" borderId="1" xfId="31" applyNumberFormat="1" applyFont="1" applyFill="1" applyBorder="1" applyAlignment="1">
      <alignment horizontal="right" vertical="center"/>
    </xf>
    <xf numFmtId="3" fontId="20" fillId="0" borderId="9" xfId="32" applyNumberFormat="1" applyFont="1" applyBorder="1" applyAlignment="1">
      <alignment horizontal="right" vertical="center"/>
    </xf>
    <xf numFmtId="165" fontId="3" fillId="0" borderId="1" xfId="18" applyNumberFormat="1" applyFont="1" applyFill="1" applyBorder="1" applyAlignment="1">
      <alignment vertical="center"/>
    </xf>
    <xf numFmtId="165" fontId="3" fillId="0" borderId="1" xfId="33" applyNumberFormat="1" applyFont="1" applyFill="1" applyBorder="1" applyAlignment="1">
      <alignment horizontal="center" vertical="center" wrapText="1"/>
    </xf>
    <xf numFmtId="165" fontId="3" fillId="0" borderId="1" xfId="33" applyNumberFormat="1" applyFont="1" applyBorder="1" applyAlignment="1">
      <alignment horizontal="center" vertical="center" wrapText="1"/>
    </xf>
    <xf numFmtId="165" fontId="3" fillId="0" borderId="9" xfId="34" applyNumberFormat="1" applyFont="1" applyBorder="1" applyAlignment="1">
      <alignment horizontal="center" vertical="center" wrapText="1"/>
    </xf>
    <xf numFmtId="165" fontId="3" fillId="0" borderId="1" xfId="34" applyNumberFormat="1" applyFont="1" applyBorder="1" applyAlignment="1">
      <alignment horizontal="center" vertical="center"/>
    </xf>
    <xf numFmtId="165" fontId="3" fillId="0" borderId="1" xfId="34" applyNumberFormat="1" applyFont="1" applyBorder="1" applyAlignment="1">
      <alignment horizontal="center" vertical="center" wrapText="1"/>
    </xf>
    <xf numFmtId="165" fontId="3" fillId="0" borderId="9" xfId="34" applyNumberFormat="1" applyFont="1" applyBorder="1" applyAlignment="1">
      <alignment horizontal="center" vertical="center"/>
    </xf>
    <xf numFmtId="165" fontId="3" fillId="0" borderId="10" xfId="34" applyNumberFormat="1" applyFont="1" applyBorder="1" applyAlignment="1">
      <alignment horizontal="center" vertical="center" wrapText="1"/>
    </xf>
    <xf numFmtId="165" fontId="2" fillId="0" borderId="4" xfId="1" applyNumberFormat="1" applyFont="1" applyFill="1" applyBorder="1" applyAlignment="1">
      <alignment horizontal="left" vertical="center"/>
    </xf>
    <xf numFmtId="165" fontId="3" fillId="0" borderId="1" xfId="1" applyNumberFormat="1" applyFont="1" applyFill="1" applyBorder="1" applyAlignment="1">
      <alignment horizontal="right" vertical="center"/>
    </xf>
    <xf numFmtId="165" fontId="21" fillId="4" borderId="2" xfId="1" applyNumberFormat="1" applyFont="1" applyFill="1" applyBorder="1" applyAlignment="1">
      <alignment horizontal="center" vertical="center"/>
    </xf>
    <xf numFmtId="165" fontId="22" fillId="4" borderId="4" xfId="1" applyNumberFormat="1" applyFont="1" applyFill="1" applyBorder="1" applyAlignment="1">
      <alignment horizontal="center" vertical="center"/>
    </xf>
    <xf numFmtId="165" fontId="21" fillId="4" borderId="1" xfId="1" applyNumberFormat="1" applyFont="1" applyFill="1" applyBorder="1" applyAlignment="1">
      <alignment vertical="center"/>
    </xf>
    <xf numFmtId="165" fontId="13" fillId="0" borderId="1" xfId="1" applyNumberFormat="1" applyFont="1" applyFill="1" applyBorder="1" applyAlignment="1">
      <alignment horizontal="right" vertical="center"/>
    </xf>
    <xf numFmtId="165" fontId="3" fillId="0" borderId="1" xfId="35" applyNumberFormat="1" applyFont="1" applyFill="1" applyBorder="1" applyAlignment="1">
      <alignment horizontal="right" vertical="center" shrinkToFit="1"/>
    </xf>
    <xf numFmtId="165" fontId="3" fillId="0" borderId="1" xfId="35" applyNumberFormat="1" applyFont="1" applyBorder="1" applyAlignment="1">
      <alignment horizontal="right" vertical="center" shrinkToFit="1"/>
    </xf>
    <xf numFmtId="165" fontId="3" fillId="0" borderId="1" xfId="36" applyNumberFormat="1" applyFont="1" applyBorder="1" applyAlignment="1">
      <alignment horizontal="right" vertical="center"/>
    </xf>
    <xf numFmtId="165" fontId="3" fillId="0" borderId="1" xfId="37" applyNumberFormat="1" applyFont="1" applyFill="1" applyBorder="1" applyAlignment="1">
      <alignment horizontal="right" vertical="center"/>
    </xf>
    <xf numFmtId="165" fontId="13" fillId="0" borderId="1" xfId="38" applyNumberFormat="1" applyFont="1" applyFill="1" applyBorder="1" applyAlignment="1">
      <alignment horizontal="left" vertical="center"/>
    </xf>
    <xf numFmtId="165" fontId="3" fillId="0" borderId="1" xfId="38" applyNumberFormat="1" applyFont="1" applyFill="1" applyBorder="1" applyAlignment="1">
      <alignment horizontal="right" vertical="center"/>
    </xf>
    <xf numFmtId="165" fontId="13" fillId="0" borderId="1" xfId="39" applyNumberFormat="1" applyFont="1" applyFill="1" applyBorder="1" applyAlignment="1">
      <alignment horizontal="left" vertical="center"/>
    </xf>
    <xf numFmtId="165" fontId="3" fillId="0" borderId="1" xfId="39" applyNumberFormat="1" applyFont="1" applyFill="1" applyBorder="1" applyAlignment="1">
      <alignment horizontal="right" vertical="center"/>
    </xf>
    <xf numFmtId="3" fontId="3" fillId="0" borderId="1" xfId="39" applyNumberFormat="1" applyFont="1" applyFill="1" applyBorder="1" applyAlignment="1">
      <alignment horizontal="right" vertical="center"/>
    </xf>
    <xf numFmtId="0" fontId="13" fillId="0" borderId="1" xfId="36" applyNumberFormat="1" applyFont="1" applyBorder="1" applyAlignment="1">
      <alignment horizontal="left" vertical="center" wrapText="1"/>
    </xf>
    <xf numFmtId="165" fontId="3" fillId="0" borderId="1" xfId="36" applyNumberFormat="1" applyFont="1" applyFill="1" applyBorder="1" applyAlignment="1">
      <alignment horizontal="right" vertical="center"/>
    </xf>
    <xf numFmtId="165" fontId="3" fillId="0" borderId="1" xfId="40" applyNumberFormat="1" applyFont="1" applyFill="1" applyBorder="1" applyAlignment="1">
      <alignment horizontal="right" vertical="center"/>
    </xf>
    <xf numFmtId="165" fontId="3" fillId="0" borderId="1" xfId="6" applyNumberFormat="1" applyFont="1" applyFill="1" applyBorder="1" applyAlignment="1">
      <alignment horizontal="right" vertical="center"/>
    </xf>
    <xf numFmtId="3" fontId="13" fillId="0" borderId="1" xfId="2" applyNumberFormat="1" applyFont="1" applyBorder="1" applyAlignment="1">
      <alignment horizontal="left" vertical="center"/>
    </xf>
    <xf numFmtId="3" fontId="3" fillId="0" borderId="9" xfId="0" applyNumberFormat="1" applyFont="1" applyBorder="1" applyAlignment="1">
      <alignment horizontal="right" vertical="center" wrapText="1"/>
    </xf>
    <xf numFmtId="3" fontId="3" fillId="0" borderId="1" xfId="2" applyNumberFormat="1" applyFont="1" applyBorder="1" applyAlignment="1">
      <alignment horizontal="right" vertical="center"/>
    </xf>
    <xf numFmtId="3" fontId="3" fillId="3" borderId="1" xfId="2" applyNumberFormat="1" applyFont="1" applyFill="1" applyBorder="1" applyAlignment="1">
      <alignment horizontal="right" vertical="center"/>
    </xf>
    <xf numFmtId="3" fontId="3" fillId="0" borderId="1" xfId="2" applyNumberFormat="1" applyFont="1" applyBorder="1" applyAlignment="1">
      <alignment horizontal="right" vertical="center" wrapText="1"/>
    </xf>
    <xf numFmtId="3" fontId="3" fillId="0" borderId="9" xfId="0" applyNumberFormat="1" applyFont="1" applyBorder="1" applyAlignment="1">
      <alignment horizontal="right" vertical="center"/>
    </xf>
    <xf numFmtId="165" fontId="3" fillId="0" borderId="1" xfId="41" applyNumberFormat="1" applyFont="1" applyFill="1" applyBorder="1" applyAlignment="1">
      <alignment vertical="center"/>
    </xf>
    <xf numFmtId="165" fontId="3" fillId="0" borderId="1" xfId="42" applyNumberFormat="1" applyFont="1" applyFill="1" applyBorder="1" applyAlignment="1">
      <alignment horizontal="right" vertical="center"/>
    </xf>
    <xf numFmtId="165" fontId="3" fillId="0" borderId="1" xfId="43" applyNumberFormat="1" applyFont="1" applyFill="1" applyBorder="1" applyAlignment="1">
      <alignment horizontal="right" vertical="center"/>
    </xf>
    <xf numFmtId="3" fontId="3" fillId="0" borderId="9" xfId="24" applyNumberFormat="1" applyFont="1" applyBorder="1" applyAlignment="1">
      <alignment horizontal="right" vertical="center" wrapText="1"/>
    </xf>
    <xf numFmtId="3" fontId="3" fillId="0" borderId="1" xfId="27" applyNumberFormat="1" applyFont="1" applyBorder="1" applyAlignment="1">
      <alignment horizontal="right" vertical="center"/>
    </xf>
    <xf numFmtId="3" fontId="3" fillId="3" borderId="1" xfId="27" applyNumberFormat="1" applyFont="1" applyFill="1" applyBorder="1" applyAlignment="1">
      <alignment horizontal="right" vertical="center"/>
    </xf>
    <xf numFmtId="3" fontId="3" fillId="0" borderId="1" xfId="27" applyNumberFormat="1" applyFont="1" applyBorder="1" applyAlignment="1">
      <alignment horizontal="right" vertical="center" wrapText="1"/>
    </xf>
    <xf numFmtId="3" fontId="3" fillId="0" borderId="9" xfId="24" applyNumberFormat="1" applyFont="1" applyBorder="1" applyAlignment="1">
      <alignment horizontal="right" vertical="center"/>
    </xf>
    <xf numFmtId="3" fontId="3" fillId="0" borderId="1" xfId="24" applyNumberFormat="1" applyFont="1" applyBorder="1" applyAlignment="1">
      <alignment horizontal="right" vertical="center"/>
    </xf>
    <xf numFmtId="3" fontId="3" fillId="0" borderId="1" xfId="24" applyNumberFormat="1" applyFont="1" applyBorder="1" applyAlignment="1">
      <alignment horizontal="right" vertical="center" wrapText="1"/>
    </xf>
    <xf numFmtId="165" fontId="23" fillId="0" borderId="1" xfId="1" applyNumberFormat="1" applyFont="1" applyFill="1" applyBorder="1" applyAlignment="1">
      <alignment horizontal="left" vertical="center"/>
    </xf>
    <xf numFmtId="165" fontId="3" fillId="0" borderId="1" xfId="44" applyNumberFormat="1" applyFont="1" applyFill="1" applyBorder="1" applyAlignment="1">
      <alignment horizontal="right" vertical="center"/>
    </xf>
    <xf numFmtId="165" fontId="3" fillId="0" borderId="1" xfId="45" applyNumberFormat="1" applyFont="1" applyFill="1" applyBorder="1" applyAlignment="1">
      <alignment horizontal="right" vertical="center"/>
    </xf>
    <xf numFmtId="165" fontId="19" fillId="0" borderId="1" xfId="46" applyNumberFormat="1" applyFont="1" applyFill="1" applyBorder="1" applyAlignment="1">
      <alignment vertical="center"/>
    </xf>
    <xf numFmtId="165" fontId="24" fillId="0" borderId="4" xfId="1" applyNumberFormat="1" applyFont="1" applyFill="1" applyBorder="1" applyAlignment="1">
      <alignment horizontal="left" vertical="center"/>
    </xf>
    <xf numFmtId="165" fontId="3" fillId="0" borderId="1" xfId="47" applyNumberFormat="1" applyFont="1" applyFill="1" applyBorder="1" applyAlignment="1">
      <alignment vertical="center"/>
    </xf>
    <xf numFmtId="165" fontId="26" fillId="0" borderId="1" xfId="1" applyNumberFormat="1" applyFont="1" applyFill="1" applyBorder="1" applyAlignment="1">
      <alignment vertical="center"/>
    </xf>
    <xf numFmtId="165" fontId="25" fillId="0" borderId="1" xfId="1" applyNumberFormat="1" applyFont="1" applyBorder="1" applyAlignment="1">
      <alignment vertical="center"/>
    </xf>
    <xf numFmtId="165" fontId="27" fillId="0" borderId="1" xfId="1" applyNumberFormat="1" applyFont="1" applyBorder="1" applyAlignment="1">
      <alignment vertical="center"/>
    </xf>
    <xf numFmtId="165" fontId="25" fillId="0" borderId="0" xfId="1" applyNumberFormat="1" applyFont="1" applyAlignment="1">
      <alignment vertical="center"/>
    </xf>
    <xf numFmtId="43" fontId="3" fillId="0" borderId="0" xfId="2" applyFont="1" applyAlignment="1">
      <alignment shrinkToFit="1"/>
    </xf>
    <xf numFmtId="0" fontId="2" fillId="0" borderId="0" xfId="0" applyFont="1" applyAlignment="1">
      <alignment shrinkToFit="1"/>
    </xf>
    <xf numFmtId="43" fontId="2" fillId="0" borderId="0" xfId="2" applyFont="1" applyAlignment="1">
      <alignment shrinkToFit="1"/>
    </xf>
    <xf numFmtId="0" fontId="3" fillId="0" borderId="0" xfId="0" applyFont="1" applyAlignment="1">
      <alignment shrinkToFit="1"/>
    </xf>
    <xf numFmtId="43" fontId="3" fillId="0" borderId="0" xfId="2" applyNumberFormat="1" applyFont="1" applyAlignment="1">
      <alignment shrinkToFit="1"/>
    </xf>
    <xf numFmtId="0" fontId="14" fillId="0" borderId="0" xfId="0" applyFont="1" applyAlignment="1">
      <alignment horizontal="center"/>
    </xf>
    <xf numFmtId="0" fontId="14" fillId="0" borderId="0" xfId="0" applyFont="1"/>
    <xf numFmtId="165" fontId="14" fillId="0" borderId="0" xfId="0" applyNumberFormat="1" applyFont="1"/>
    <xf numFmtId="168" fontId="14" fillId="0" borderId="0" xfId="1" applyNumberFormat="1" applyFont="1"/>
    <xf numFmtId="0" fontId="29" fillId="0" borderId="0" xfId="0" applyFont="1" applyAlignment="1"/>
    <xf numFmtId="0" fontId="6" fillId="0" borderId="0" xfId="0" applyFont="1" applyAlignment="1"/>
    <xf numFmtId="165" fontId="6" fillId="0" borderId="0" xfId="0" applyNumberFormat="1" applyFont="1"/>
    <xf numFmtId="165" fontId="6" fillId="0" borderId="0" xfId="0" applyNumberFormat="1" applyFont="1" applyBorder="1" applyAlignment="1">
      <alignment horizontal="right"/>
    </xf>
    <xf numFmtId="43" fontId="14" fillId="0" borderId="0" xfId="2" applyFont="1"/>
    <xf numFmtId="168" fontId="14" fillId="0" borderId="0" xfId="1" applyNumberFormat="1" applyFont="1" applyAlignment="1"/>
    <xf numFmtId="43" fontId="14" fillId="0" borderId="0" xfId="2" applyNumberFormat="1" applyFont="1"/>
    <xf numFmtId="0" fontId="6" fillId="0" borderId="0" xfId="0" applyFont="1"/>
    <xf numFmtId="43" fontId="6" fillId="0" borderId="0" xfId="2" applyFont="1"/>
    <xf numFmtId="43" fontId="2" fillId="0" borderId="0" xfId="2" applyFont="1" applyAlignment="1">
      <alignment horizontal="center"/>
    </xf>
    <xf numFmtId="43" fontId="3" fillId="0" borderId="0" xfId="2" applyNumberFormat="1" applyFont="1"/>
    <xf numFmtId="165" fontId="3" fillId="0" borderId="0" xfId="0" applyNumberFormat="1" applyFont="1"/>
    <xf numFmtId="0" fontId="3" fillId="0" borderId="0" xfId="3" applyFont="1" applyAlignment="1"/>
    <xf numFmtId="0" fontId="31" fillId="0" borderId="0" xfId="3" applyFont="1" applyAlignment="1"/>
    <xf numFmtId="0" fontId="3" fillId="0" borderId="0" xfId="3" applyFont="1" applyAlignment="1">
      <alignment horizontal="center" vertical="center" wrapText="1"/>
    </xf>
    <xf numFmtId="165" fontId="2" fillId="0" borderId="12" xfId="6" applyNumberFormat="1" applyFont="1" applyBorder="1" applyAlignment="1">
      <alignment vertical="center" wrapText="1"/>
    </xf>
    <xf numFmtId="165" fontId="2" fillId="0" borderId="1" xfId="6" applyNumberFormat="1" applyFont="1" applyBorder="1" applyAlignment="1">
      <alignment horizontal="center" vertical="center" wrapText="1"/>
    </xf>
    <xf numFmtId="0" fontId="12" fillId="4" borderId="1" xfId="3" applyFont="1" applyFill="1" applyBorder="1" applyAlignment="1">
      <alignment horizontal="center" vertical="center" wrapText="1"/>
    </xf>
    <xf numFmtId="0" fontId="12" fillId="4" borderId="1" xfId="3" applyNumberFormat="1" applyFont="1" applyFill="1" applyBorder="1" applyAlignment="1">
      <alignment horizontal="center" vertical="center" wrapText="1"/>
    </xf>
    <xf numFmtId="165" fontId="12" fillId="4" borderId="1" xfId="6" applyNumberFormat="1" applyFont="1" applyFill="1" applyBorder="1" applyAlignment="1">
      <alignment horizontal="center" vertical="center" wrapText="1"/>
    </xf>
    <xf numFmtId="165" fontId="12" fillId="4" borderId="9" xfId="6" applyNumberFormat="1" applyFont="1" applyFill="1" applyBorder="1" applyAlignment="1">
      <alignment horizontal="center" vertical="center" wrapText="1"/>
    </xf>
    <xf numFmtId="0" fontId="23" fillId="0" borderId="0" xfId="3" applyFont="1" applyAlignment="1">
      <alignment horizontal="center" vertical="center" wrapText="1"/>
    </xf>
    <xf numFmtId="0" fontId="23" fillId="0" borderId="0" xfId="0" applyFont="1"/>
    <xf numFmtId="0" fontId="13" fillId="0" borderId="1" xfId="3" applyFont="1" applyFill="1" applyBorder="1" applyAlignment="1">
      <alignment horizontal="center" vertical="center"/>
    </xf>
    <xf numFmtId="3" fontId="13" fillId="3" borderId="1" xfId="3" applyNumberFormat="1" applyFont="1" applyFill="1" applyBorder="1" applyAlignment="1">
      <alignment horizontal="left" vertical="center"/>
    </xf>
    <xf numFmtId="3" fontId="13" fillId="0" borderId="1" xfId="6" applyNumberFormat="1" applyFont="1" applyFill="1" applyBorder="1" applyAlignment="1">
      <alignment vertical="center"/>
    </xf>
    <xf numFmtId="0" fontId="13" fillId="0" borderId="1" xfId="6" applyNumberFormat="1" applyFont="1" applyFill="1" applyBorder="1" applyAlignment="1">
      <alignment vertical="center"/>
    </xf>
    <xf numFmtId="3" fontId="13" fillId="0" borderId="9" xfId="6" applyNumberFormat="1" applyFont="1" applyFill="1" applyBorder="1" applyAlignment="1">
      <alignment vertical="center"/>
    </xf>
    <xf numFmtId="165" fontId="13" fillId="0" borderId="0" xfId="3" applyNumberFormat="1" applyFont="1" applyFill="1" applyAlignment="1">
      <alignment vertical="center"/>
    </xf>
    <xf numFmtId="0" fontId="3" fillId="0" borderId="0" xfId="0" applyFont="1" applyFill="1" applyAlignment="1">
      <alignment vertical="center"/>
    </xf>
    <xf numFmtId="0" fontId="13" fillId="0" borderId="1" xfId="3" applyFont="1" applyFill="1" applyBorder="1" applyAlignment="1">
      <alignment horizontal="center"/>
    </xf>
    <xf numFmtId="0" fontId="13" fillId="0" borderId="1" xfId="3" applyNumberFormat="1" applyFont="1" applyFill="1" applyBorder="1" applyAlignment="1"/>
    <xf numFmtId="3" fontId="13" fillId="0" borderId="1" xfId="3" applyNumberFormat="1" applyFont="1" applyFill="1" applyBorder="1" applyAlignment="1"/>
    <xf numFmtId="165" fontId="13" fillId="0" borderId="1" xfId="5" applyNumberFormat="1" applyFont="1" applyFill="1" applyBorder="1" applyAlignment="1"/>
    <xf numFmtId="3" fontId="13" fillId="0" borderId="1" xfId="48" applyNumberFormat="1" applyFont="1" applyFill="1" applyBorder="1" applyAlignment="1">
      <alignment vertical="center"/>
    </xf>
    <xf numFmtId="0" fontId="13" fillId="0" borderId="1" xfId="48" applyNumberFormat="1" applyFont="1" applyFill="1" applyBorder="1" applyAlignment="1">
      <alignment vertical="center"/>
    </xf>
    <xf numFmtId="3" fontId="13" fillId="0" borderId="1" xfId="49" applyNumberFormat="1" applyFont="1" applyFill="1" applyBorder="1" applyAlignment="1">
      <alignment vertical="center"/>
    </xf>
    <xf numFmtId="0" fontId="13" fillId="0" borderId="1" xfId="49" applyNumberFormat="1" applyFont="1" applyFill="1" applyBorder="1" applyAlignment="1">
      <alignment vertical="center"/>
    </xf>
    <xf numFmtId="3" fontId="13" fillId="0" borderId="1" xfId="50" applyNumberFormat="1" applyFont="1" applyFill="1" applyBorder="1" applyAlignment="1">
      <alignment vertical="center"/>
    </xf>
    <xf numFmtId="0" fontId="13" fillId="0" borderId="1" xfId="50" applyNumberFormat="1" applyFont="1" applyFill="1" applyBorder="1" applyAlignment="1">
      <alignment vertical="center"/>
    </xf>
    <xf numFmtId="165" fontId="13" fillId="3" borderId="1" xfId="6" applyNumberFormat="1" applyFont="1" applyFill="1" applyBorder="1" applyAlignment="1">
      <alignment horizontal="left" shrinkToFit="1"/>
    </xf>
    <xf numFmtId="3" fontId="13" fillId="0" borderId="1" xfId="51" applyNumberFormat="1" applyFont="1" applyFill="1" applyBorder="1" applyAlignment="1">
      <alignment vertical="center"/>
    </xf>
    <xf numFmtId="0" fontId="13" fillId="0" borderId="1" xfId="51" applyNumberFormat="1" applyFont="1" applyFill="1" applyBorder="1" applyAlignment="1">
      <alignment vertical="center"/>
    </xf>
    <xf numFmtId="3" fontId="13" fillId="0" borderId="1" xfId="52" applyNumberFormat="1" applyFont="1" applyFill="1" applyBorder="1" applyAlignment="1">
      <alignment vertical="center"/>
    </xf>
    <xf numFmtId="0" fontId="13" fillId="0" borderId="1" xfId="52" applyNumberFormat="1" applyFont="1" applyFill="1" applyBorder="1" applyAlignment="1">
      <alignment vertical="center"/>
    </xf>
    <xf numFmtId="3" fontId="13" fillId="0" borderId="1" xfId="53" applyNumberFormat="1" applyFont="1" applyFill="1" applyBorder="1" applyAlignment="1">
      <alignment vertical="center"/>
    </xf>
    <xf numFmtId="0" fontId="13" fillId="0" borderId="1" xfId="53" applyNumberFormat="1" applyFont="1" applyFill="1" applyBorder="1" applyAlignment="1">
      <alignment vertical="center"/>
    </xf>
    <xf numFmtId="3" fontId="13" fillId="0" borderId="1" xfId="54" applyNumberFormat="1" applyFont="1" applyFill="1" applyBorder="1" applyAlignment="1">
      <alignment vertical="center"/>
    </xf>
    <xf numFmtId="0" fontId="13" fillId="0" borderId="1" xfId="54" applyNumberFormat="1" applyFont="1" applyFill="1" applyBorder="1" applyAlignment="1">
      <alignment vertical="center"/>
    </xf>
    <xf numFmtId="3" fontId="13" fillId="0" borderId="1" xfId="55" applyNumberFormat="1" applyFont="1" applyFill="1" applyBorder="1" applyAlignment="1">
      <alignment vertical="center"/>
    </xf>
    <xf numFmtId="0" fontId="13" fillId="0" borderId="1" xfId="55" applyNumberFormat="1" applyFont="1" applyFill="1" applyBorder="1" applyAlignment="1">
      <alignment vertical="center"/>
    </xf>
    <xf numFmtId="3" fontId="13" fillId="0" borderId="1" xfId="56" applyNumberFormat="1" applyFont="1" applyFill="1" applyBorder="1" applyAlignment="1">
      <alignment vertical="center"/>
    </xf>
    <xf numFmtId="0" fontId="13" fillId="0" borderId="1" xfId="56" applyNumberFormat="1" applyFont="1" applyFill="1" applyBorder="1" applyAlignment="1">
      <alignment vertical="center"/>
    </xf>
    <xf numFmtId="3" fontId="13" fillId="0" borderId="1" xfId="57" applyNumberFormat="1" applyFont="1" applyFill="1" applyBorder="1" applyAlignment="1">
      <alignment vertical="center"/>
    </xf>
    <xf numFmtId="0" fontId="13" fillId="0" borderId="1" xfId="57" applyNumberFormat="1" applyFont="1" applyFill="1" applyBorder="1" applyAlignment="1">
      <alignment vertical="center"/>
    </xf>
    <xf numFmtId="3" fontId="13" fillId="0" borderId="1" xfId="58" applyNumberFormat="1" applyFont="1" applyFill="1" applyBorder="1" applyAlignment="1">
      <alignment vertical="center"/>
    </xf>
    <xf numFmtId="0" fontId="13" fillId="0" borderId="1" xfId="58" applyNumberFormat="1" applyFont="1" applyFill="1" applyBorder="1" applyAlignment="1">
      <alignment vertical="center"/>
    </xf>
    <xf numFmtId="3" fontId="13" fillId="3" borderId="1" xfId="3" applyNumberFormat="1" applyFont="1" applyFill="1" applyBorder="1" applyAlignment="1">
      <alignment vertical="center" wrapText="1"/>
    </xf>
    <xf numFmtId="3" fontId="13" fillId="0" borderId="1" xfId="59" applyNumberFormat="1" applyFont="1" applyFill="1" applyBorder="1" applyAlignment="1">
      <alignment vertical="center"/>
    </xf>
    <xf numFmtId="0" fontId="13" fillId="0" borderId="1" xfId="59" applyNumberFormat="1" applyFont="1" applyFill="1" applyBorder="1" applyAlignment="1">
      <alignment vertical="center"/>
    </xf>
    <xf numFmtId="0" fontId="3" fillId="0" borderId="1" xfId="3" applyFont="1" applyFill="1" applyBorder="1" applyAlignment="1">
      <alignment horizontal="center"/>
    </xf>
    <xf numFmtId="3" fontId="31" fillId="3" borderId="1" xfId="3" applyNumberFormat="1" applyFont="1" applyFill="1" applyBorder="1" applyAlignment="1">
      <alignment horizontal="left" vertical="center"/>
    </xf>
    <xf numFmtId="3" fontId="3" fillId="0" borderId="1" xfId="51" applyNumberFormat="1" applyFont="1" applyFill="1" applyBorder="1" applyAlignment="1">
      <alignment horizontal="center" vertical="center"/>
    </xf>
    <xf numFmtId="0" fontId="3" fillId="0" borderId="1" xfId="51" applyNumberFormat="1" applyFont="1" applyFill="1" applyBorder="1" applyAlignment="1">
      <alignment horizontal="center" vertical="center"/>
    </xf>
    <xf numFmtId="3" fontId="20" fillId="0" borderId="9" xfId="6" applyNumberFormat="1" applyFont="1" applyFill="1" applyBorder="1" applyAlignment="1">
      <alignment vertical="center"/>
    </xf>
    <xf numFmtId="0" fontId="3" fillId="0" borderId="1" xfId="3" applyNumberFormat="1" applyFont="1" applyFill="1" applyBorder="1" applyAlignment="1"/>
    <xf numFmtId="3" fontId="3" fillId="0" borderId="1" xfId="3" applyNumberFormat="1" applyFont="1" applyFill="1" applyBorder="1" applyAlignment="1"/>
    <xf numFmtId="165" fontId="3" fillId="0" borderId="1" xfId="5" applyNumberFormat="1" applyFont="1" applyFill="1" applyBorder="1"/>
    <xf numFmtId="0" fontId="23" fillId="2" borderId="1" xfId="3" applyFont="1" applyFill="1" applyBorder="1" applyAlignment="1">
      <alignment horizontal="center"/>
    </xf>
    <xf numFmtId="0" fontId="12" fillId="2" borderId="1" xfId="3" applyNumberFormat="1" applyFont="1" applyFill="1" applyBorder="1" applyAlignment="1">
      <alignment horizontal="center"/>
    </xf>
    <xf numFmtId="0" fontId="23" fillId="2" borderId="1" xfId="3" applyNumberFormat="1" applyFont="1" applyFill="1" applyBorder="1" applyAlignment="1"/>
    <xf numFmtId="3" fontId="23" fillId="2" borderId="1" xfId="3" applyNumberFormat="1" applyFont="1" applyFill="1" applyBorder="1" applyAlignment="1"/>
    <xf numFmtId="165" fontId="23" fillId="2" borderId="1" xfId="5" applyNumberFormat="1" applyFont="1" applyFill="1" applyBorder="1"/>
    <xf numFmtId="3" fontId="23" fillId="2" borderId="9" xfId="6" applyNumberFormat="1" applyFont="1" applyFill="1" applyBorder="1" applyAlignment="1">
      <alignment vertical="center"/>
    </xf>
    <xf numFmtId="3" fontId="31" fillId="3" borderId="1" xfId="3" applyNumberFormat="1" applyFont="1" applyFill="1" applyBorder="1" applyAlignment="1">
      <alignment horizontal="center" vertical="center"/>
    </xf>
    <xf numFmtId="0" fontId="13" fillId="0" borderId="1" xfId="3" applyNumberFormat="1" applyFont="1" applyFill="1" applyBorder="1" applyAlignment="1">
      <alignment vertical="center"/>
    </xf>
    <xf numFmtId="3" fontId="3" fillId="0" borderId="1" xfId="5" applyNumberFormat="1" applyFont="1" applyFill="1" applyBorder="1" applyAlignment="1">
      <alignment vertical="center"/>
    </xf>
    <xf numFmtId="0" fontId="3" fillId="0" borderId="1" xfId="5" applyNumberFormat="1" applyFont="1" applyFill="1" applyBorder="1" applyAlignment="1">
      <alignment vertical="center"/>
    </xf>
    <xf numFmtId="165" fontId="3" fillId="0" borderId="1" xfId="5" applyNumberFormat="1" applyFont="1" applyFill="1" applyBorder="1" applyAlignment="1"/>
    <xf numFmtId="165" fontId="14" fillId="0" borderId="0" xfId="6" applyNumberFormat="1" applyFont="1" applyAlignment="1">
      <alignment vertical="center"/>
    </xf>
    <xf numFmtId="165" fontId="3" fillId="0" borderId="1" xfId="60" applyNumberFormat="1" applyFont="1" applyFill="1" applyBorder="1" applyAlignment="1">
      <alignment vertical="center"/>
    </xf>
    <xf numFmtId="0" fontId="3" fillId="0" borderId="1" xfId="3" applyFont="1" applyBorder="1" applyAlignment="1">
      <alignment vertical="center"/>
    </xf>
    <xf numFmtId="165" fontId="3" fillId="0" borderId="1" xfId="3" applyNumberFormat="1" applyFont="1" applyBorder="1" applyAlignment="1">
      <alignment vertical="center"/>
    </xf>
    <xf numFmtId="0" fontId="13" fillId="0" borderId="1" xfId="32" applyFont="1" applyBorder="1"/>
    <xf numFmtId="41" fontId="20" fillId="0" borderId="1" xfId="32" applyNumberFormat="1" applyFont="1" applyBorder="1" applyAlignment="1"/>
    <xf numFmtId="3" fontId="3" fillId="0" borderId="9" xfId="5" applyNumberFormat="1" applyFont="1" applyFill="1" applyBorder="1" applyAlignment="1">
      <alignment vertical="center"/>
    </xf>
    <xf numFmtId="3" fontId="3" fillId="0" borderId="1" xfId="61" applyNumberFormat="1" applyFont="1" applyFill="1" applyBorder="1" applyAlignment="1">
      <alignment vertical="center"/>
    </xf>
    <xf numFmtId="0" fontId="3" fillId="0" borderId="1" xfId="61" applyNumberFormat="1" applyFont="1" applyFill="1" applyBorder="1" applyAlignment="1">
      <alignment vertical="center"/>
    </xf>
    <xf numFmtId="3" fontId="3" fillId="0" borderId="1" xfId="6" applyNumberFormat="1" applyFont="1" applyFill="1" applyBorder="1" applyAlignment="1">
      <alignment vertical="center"/>
    </xf>
    <xf numFmtId="0" fontId="3" fillId="0" borderId="1" xfId="6" applyNumberFormat="1" applyFont="1" applyFill="1" applyBorder="1" applyAlignment="1">
      <alignment vertical="center"/>
    </xf>
    <xf numFmtId="165" fontId="3" fillId="0" borderId="1" xfId="62" applyNumberFormat="1" applyFont="1" applyFill="1" applyBorder="1" applyAlignment="1">
      <alignment vertical="center"/>
    </xf>
    <xf numFmtId="3" fontId="3" fillId="0" borderId="1" xfId="62" applyNumberFormat="1" applyFont="1" applyFill="1" applyBorder="1" applyAlignment="1">
      <alignment vertical="center"/>
    </xf>
    <xf numFmtId="165" fontId="3" fillId="0" borderId="1" xfId="62" applyNumberFormat="1" applyFont="1" applyBorder="1" applyAlignment="1">
      <alignment vertical="center"/>
    </xf>
    <xf numFmtId="3" fontId="3" fillId="0" borderId="1" xfId="63" applyNumberFormat="1" applyFont="1" applyFill="1" applyBorder="1" applyAlignment="1">
      <alignment vertical="center"/>
    </xf>
    <xf numFmtId="0" fontId="3" fillId="0" borderId="1" xfId="63" applyNumberFormat="1" applyFont="1" applyFill="1" applyBorder="1" applyAlignment="1">
      <alignment vertical="center"/>
    </xf>
    <xf numFmtId="3" fontId="3" fillId="0" borderId="1" xfId="64" applyNumberFormat="1" applyFont="1" applyFill="1" applyBorder="1" applyAlignment="1">
      <alignment vertical="center"/>
    </xf>
    <xf numFmtId="0" fontId="3" fillId="0" borderId="1" xfId="64" applyNumberFormat="1" applyFont="1" applyFill="1" applyBorder="1" applyAlignment="1">
      <alignment vertical="center"/>
    </xf>
    <xf numFmtId="3" fontId="3" fillId="0" borderId="1" xfId="65" applyNumberFormat="1" applyFont="1" applyFill="1" applyBorder="1" applyAlignment="1">
      <alignment vertical="center"/>
    </xf>
    <xf numFmtId="0" fontId="3" fillId="0" borderId="1" xfId="65" applyNumberFormat="1" applyFont="1" applyFill="1" applyBorder="1" applyAlignment="1">
      <alignment vertical="center"/>
    </xf>
    <xf numFmtId="3" fontId="13" fillId="0" borderId="1" xfId="66" applyNumberFormat="1" applyFont="1" applyFill="1" applyBorder="1" applyAlignment="1">
      <alignment vertical="center"/>
    </xf>
    <xf numFmtId="0" fontId="13" fillId="0" borderId="1" xfId="66" applyNumberFormat="1" applyFont="1" applyFill="1" applyBorder="1" applyAlignment="1">
      <alignment vertical="center"/>
    </xf>
    <xf numFmtId="3" fontId="13" fillId="0" borderId="9" xfId="66" applyNumberFormat="1" applyFont="1" applyFill="1" applyBorder="1" applyAlignment="1">
      <alignment vertical="center"/>
    </xf>
    <xf numFmtId="3" fontId="3" fillId="0" borderId="1" xfId="67" applyNumberFormat="1" applyFont="1" applyFill="1" applyBorder="1" applyAlignment="1">
      <alignment vertical="center"/>
    </xf>
    <xf numFmtId="0" fontId="3" fillId="0" borderId="1" xfId="67" applyNumberFormat="1" applyFont="1" applyFill="1" applyBorder="1" applyAlignment="1">
      <alignment vertical="center"/>
    </xf>
    <xf numFmtId="3" fontId="3" fillId="0" borderId="9" xfId="67" applyNumberFormat="1" applyFont="1" applyFill="1" applyBorder="1" applyAlignment="1">
      <alignment vertical="center"/>
    </xf>
    <xf numFmtId="3" fontId="3" fillId="0" borderId="1" xfId="68" applyNumberFormat="1" applyFont="1" applyFill="1" applyBorder="1" applyAlignment="1">
      <alignment vertical="center"/>
    </xf>
    <xf numFmtId="0" fontId="3" fillId="0" borderId="1" xfId="68" applyNumberFormat="1" applyFont="1" applyFill="1" applyBorder="1" applyAlignment="1">
      <alignment vertical="center"/>
    </xf>
    <xf numFmtId="3" fontId="3" fillId="0" borderId="9" xfId="68" applyNumberFormat="1" applyFont="1" applyFill="1" applyBorder="1" applyAlignment="1">
      <alignment vertical="center"/>
    </xf>
    <xf numFmtId="3" fontId="3" fillId="0" borderId="1" xfId="69" applyNumberFormat="1" applyFont="1" applyFill="1" applyBorder="1" applyAlignment="1">
      <alignment vertical="center"/>
    </xf>
    <xf numFmtId="0" fontId="3" fillId="0" borderId="1" xfId="69" applyNumberFormat="1" applyFont="1" applyFill="1" applyBorder="1" applyAlignment="1">
      <alignment vertical="center"/>
    </xf>
    <xf numFmtId="3" fontId="3" fillId="0" borderId="9" xfId="69" applyNumberFormat="1" applyFont="1" applyFill="1" applyBorder="1" applyAlignment="1">
      <alignment vertical="center"/>
    </xf>
    <xf numFmtId="3" fontId="32" fillId="3" borderId="1" xfId="3" applyNumberFormat="1" applyFont="1" applyFill="1" applyBorder="1" applyAlignment="1">
      <alignment horizontal="left" vertical="center"/>
    </xf>
    <xf numFmtId="3" fontId="3" fillId="0" borderId="1" xfId="70" applyNumberFormat="1" applyFont="1" applyFill="1" applyBorder="1" applyAlignment="1">
      <alignment vertical="center"/>
    </xf>
    <xf numFmtId="0" fontId="3" fillId="0" borderId="1" xfId="70" applyNumberFormat="1" applyFont="1" applyFill="1" applyBorder="1" applyAlignment="1">
      <alignment vertical="center"/>
    </xf>
    <xf numFmtId="3" fontId="3" fillId="0" borderId="9" xfId="70" applyNumberFormat="1" applyFont="1" applyFill="1" applyBorder="1" applyAlignment="1">
      <alignment vertical="center"/>
    </xf>
    <xf numFmtId="3" fontId="3" fillId="0" borderId="1" xfId="71" applyNumberFormat="1" applyFont="1" applyFill="1" applyBorder="1" applyAlignment="1">
      <alignment vertical="center"/>
    </xf>
    <xf numFmtId="0" fontId="3" fillId="0" borderId="1" xfId="71" applyNumberFormat="1" applyFont="1" applyFill="1" applyBorder="1" applyAlignment="1">
      <alignment vertical="center"/>
    </xf>
    <xf numFmtId="3" fontId="3" fillId="0" borderId="9" xfId="71" applyNumberFormat="1" applyFont="1" applyFill="1" applyBorder="1" applyAlignment="1">
      <alignment vertical="center"/>
    </xf>
    <xf numFmtId="3" fontId="3" fillId="0" borderId="1" xfId="72" applyNumberFormat="1" applyFont="1" applyFill="1" applyBorder="1" applyAlignment="1">
      <alignment vertical="center"/>
    </xf>
    <xf numFmtId="0" fontId="3" fillId="0" borderId="1" xfId="72" applyNumberFormat="1" applyFont="1" applyFill="1" applyBorder="1" applyAlignment="1">
      <alignment vertical="center"/>
    </xf>
    <xf numFmtId="3" fontId="3" fillId="0" borderId="9" xfId="72" applyNumberFormat="1" applyFont="1" applyFill="1" applyBorder="1" applyAlignment="1">
      <alignment vertical="center"/>
    </xf>
    <xf numFmtId="3" fontId="3" fillId="0" borderId="1" xfId="73" applyNumberFormat="1" applyFont="1" applyFill="1" applyBorder="1" applyAlignment="1"/>
    <xf numFmtId="0" fontId="3" fillId="0" borderId="1" xfId="73" applyNumberFormat="1" applyFont="1" applyFill="1" applyBorder="1" applyAlignment="1"/>
    <xf numFmtId="3" fontId="3" fillId="0" borderId="9" xfId="73" applyNumberFormat="1" applyFont="1" applyFill="1" applyBorder="1" applyAlignment="1"/>
    <xf numFmtId="3" fontId="20" fillId="0" borderId="9" xfId="32" applyNumberFormat="1" applyFont="1" applyBorder="1" applyAlignment="1">
      <alignment vertical="center"/>
    </xf>
    <xf numFmtId="43" fontId="13" fillId="0" borderId="0" xfId="6" applyFont="1" applyFill="1" applyAlignment="1">
      <alignment vertical="center"/>
    </xf>
    <xf numFmtId="0" fontId="3" fillId="0" borderId="1" xfId="3" applyFont="1" applyFill="1" applyBorder="1" applyAlignment="1">
      <alignment horizontal="right"/>
    </xf>
    <xf numFmtId="0" fontId="13" fillId="0" borderId="1" xfId="3" applyNumberFormat="1" applyFont="1" applyFill="1" applyBorder="1" applyAlignment="1">
      <alignment horizontal="left"/>
    </xf>
    <xf numFmtId="3" fontId="3" fillId="0" borderId="1" xfId="74" applyNumberFormat="1" applyFont="1" applyFill="1" applyBorder="1" applyAlignment="1">
      <alignment horizontal="right" vertical="center"/>
    </xf>
    <xf numFmtId="0" fontId="3" fillId="0" borderId="1" xfId="74" applyNumberFormat="1" applyFont="1" applyFill="1" applyBorder="1" applyAlignment="1">
      <alignment horizontal="right" vertical="center"/>
    </xf>
    <xf numFmtId="3" fontId="20" fillId="0" borderId="9" xfId="6" applyNumberFormat="1" applyFont="1" applyFill="1" applyBorder="1" applyAlignment="1">
      <alignment horizontal="right" vertical="center"/>
    </xf>
    <xf numFmtId="3" fontId="3" fillId="0" borderId="1" xfId="75" applyNumberFormat="1" applyFont="1" applyFill="1" applyBorder="1" applyAlignment="1">
      <alignment horizontal="right" vertical="center"/>
    </xf>
    <xf numFmtId="0" fontId="3" fillId="0" borderId="1" xfId="75" applyNumberFormat="1" applyFont="1" applyFill="1" applyBorder="1" applyAlignment="1">
      <alignment horizontal="right" vertical="center"/>
    </xf>
    <xf numFmtId="3" fontId="3" fillId="0" borderId="1" xfId="76" applyNumberFormat="1" applyFont="1" applyFill="1" applyBorder="1" applyAlignment="1">
      <alignment horizontal="right" vertical="center"/>
    </xf>
    <xf numFmtId="0" fontId="3" fillId="0" borderId="1" xfId="76" applyNumberFormat="1" applyFont="1" applyFill="1" applyBorder="1" applyAlignment="1">
      <alignment horizontal="right" vertical="center"/>
    </xf>
    <xf numFmtId="3" fontId="3" fillId="0" borderId="1" xfId="77" applyNumberFormat="1" applyFont="1" applyFill="1" applyBorder="1" applyAlignment="1">
      <alignment horizontal="right" vertical="center"/>
    </xf>
    <xf numFmtId="0" fontId="3" fillId="0" borderId="1" xfId="77" applyNumberFormat="1" applyFont="1" applyFill="1" applyBorder="1" applyAlignment="1">
      <alignment horizontal="right" vertical="center"/>
    </xf>
    <xf numFmtId="0" fontId="3" fillId="0" borderId="1" xfId="3" applyNumberFormat="1" applyFont="1" applyFill="1" applyBorder="1" applyAlignment="1">
      <alignment horizontal="right"/>
    </xf>
    <xf numFmtId="3" fontId="3" fillId="0" borderId="1" xfId="3" applyNumberFormat="1" applyFont="1" applyFill="1" applyBorder="1" applyAlignment="1">
      <alignment horizontal="right"/>
    </xf>
    <xf numFmtId="165" fontId="3" fillId="0" borderId="1" xfId="5" applyNumberFormat="1" applyFont="1" applyFill="1" applyBorder="1" applyAlignment="1">
      <alignment horizontal="right"/>
    </xf>
    <xf numFmtId="3" fontId="3" fillId="0" borderId="1" xfId="78" applyNumberFormat="1" applyFont="1" applyFill="1" applyBorder="1" applyAlignment="1">
      <alignment horizontal="right" vertical="center"/>
    </xf>
    <xf numFmtId="0" fontId="3" fillId="0" borderId="1" xfId="78" applyNumberFormat="1" applyFont="1" applyFill="1" applyBorder="1" applyAlignment="1">
      <alignment horizontal="right" vertical="center"/>
    </xf>
    <xf numFmtId="3" fontId="3" fillId="0" borderId="1" xfId="6" applyNumberFormat="1" applyFont="1" applyFill="1" applyBorder="1" applyAlignment="1">
      <alignment horizontal="right" vertical="center"/>
    </xf>
    <xf numFmtId="0" fontId="3" fillId="0" borderId="1" xfId="6" applyNumberFormat="1" applyFont="1" applyFill="1" applyBorder="1" applyAlignment="1">
      <alignment horizontal="right" vertical="center"/>
    </xf>
    <xf numFmtId="3" fontId="3" fillId="0" borderId="1" xfId="79" applyNumberFormat="1" applyFont="1" applyFill="1" applyBorder="1" applyAlignment="1">
      <alignment horizontal="right" vertical="center"/>
    </xf>
    <xf numFmtId="0" fontId="13" fillId="3" borderId="1" xfId="0" applyFont="1" applyFill="1" applyBorder="1" applyAlignment="1">
      <alignment horizontal="left"/>
    </xf>
    <xf numFmtId="3" fontId="3" fillId="3" borderId="1" xfId="6" applyNumberFormat="1" applyFont="1" applyFill="1" applyBorder="1" applyAlignment="1">
      <alignment horizontal="right" vertical="center"/>
    </xf>
    <xf numFmtId="3" fontId="3" fillId="0" borderId="1" xfId="5" applyNumberFormat="1" applyFont="1" applyFill="1" applyBorder="1" applyAlignment="1">
      <alignment horizontal="right" vertical="center"/>
    </xf>
    <xf numFmtId="0" fontId="3" fillId="0" borderId="1" xfId="5" applyNumberFormat="1" applyFont="1" applyFill="1" applyBorder="1" applyAlignment="1">
      <alignment horizontal="right" vertical="center"/>
    </xf>
    <xf numFmtId="3" fontId="3" fillId="0" borderId="1" xfId="80" applyNumberFormat="1" applyFont="1" applyFill="1" applyBorder="1" applyAlignment="1">
      <alignment horizontal="right" vertical="center"/>
    </xf>
    <xf numFmtId="0" fontId="3" fillId="0" borderId="1" xfId="80" applyNumberFormat="1" applyFont="1" applyFill="1" applyBorder="1" applyAlignment="1">
      <alignment horizontal="right" vertical="center"/>
    </xf>
    <xf numFmtId="3" fontId="3" fillId="0" borderId="9" xfId="80" applyNumberFormat="1" applyFont="1" applyFill="1" applyBorder="1" applyAlignment="1">
      <alignment horizontal="right" vertical="center"/>
    </xf>
    <xf numFmtId="3" fontId="3" fillId="0" borderId="1" xfId="81" applyNumberFormat="1" applyFont="1" applyFill="1" applyBorder="1" applyAlignment="1">
      <alignment horizontal="right" vertical="center"/>
    </xf>
    <xf numFmtId="0" fontId="3" fillId="0" borderId="1" xfId="81" applyNumberFormat="1" applyFont="1" applyFill="1" applyBorder="1" applyAlignment="1">
      <alignment horizontal="right" vertical="center"/>
    </xf>
    <xf numFmtId="3" fontId="3" fillId="3" borderId="1" xfId="81" applyNumberFormat="1" applyFont="1" applyFill="1" applyBorder="1" applyAlignment="1">
      <alignment horizontal="right" vertical="center"/>
    </xf>
    <xf numFmtId="3" fontId="3" fillId="0" borderId="9" xfId="81" applyNumberFormat="1" applyFont="1" applyFill="1" applyBorder="1" applyAlignment="1">
      <alignment horizontal="right" vertical="center"/>
    </xf>
    <xf numFmtId="3" fontId="23" fillId="3" borderId="1" xfId="3" applyNumberFormat="1" applyFont="1" applyFill="1" applyBorder="1" applyAlignment="1">
      <alignment horizontal="left" vertical="center"/>
    </xf>
    <xf numFmtId="3" fontId="3" fillId="0" borderId="9" xfId="5" applyNumberFormat="1" applyFont="1" applyFill="1" applyBorder="1" applyAlignment="1">
      <alignment horizontal="right" vertical="center"/>
    </xf>
    <xf numFmtId="3" fontId="3" fillId="0" borderId="1" xfId="82" applyNumberFormat="1" applyFont="1" applyFill="1" applyBorder="1" applyAlignment="1">
      <alignment horizontal="right" vertical="center"/>
    </xf>
    <xf numFmtId="0" fontId="3" fillId="0" borderId="1" xfId="82" applyNumberFormat="1" applyFont="1" applyFill="1" applyBorder="1" applyAlignment="1">
      <alignment horizontal="right" vertical="center"/>
    </xf>
    <xf numFmtId="3" fontId="3" fillId="0" borderId="9" xfId="82" applyNumberFormat="1" applyFont="1" applyFill="1" applyBorder="1" applyAlignment="1">
      <alignment horizontal="right" vertical="center"/>
    </xf>
    <xf numFmtId="165" fontId="24" fillId="0" borderId="4" xfId="6" applyNumberFormat="1" applyFont="1" applyFill="1" applyBorder="1" applyAlignment="1">
      <alignment horizontal="left" vertical="center"/>
    </xf>
    <xf numFmtId="3" fontId="3" fillId="0" borderId="1" xfId="83" applyNumberFormat="1" applyFont="1" applyFill="1" applyBorder="1" applyAlignment="1">
      <alignment vertical="center"/>
    </xf>
    <xf numFmtId="0" fontId="3" fillId="0" borderId="1" xfId="83" applyNumberFormat="1" applyFont="1" applyFill="1" applyBorder="1" applyAlignment="1">
      <alignment vertical="center"/>
    </xf>
    <xf numFmtId="3" fontId="3" fillId="0" borderId="9" xfId="83" applyNumberFormat="1" applyFont="1" applyFill="1" applyBorder="1" applyAlignment="1">
      <alignment vertical="center"/>
    </xf>
    <xf numFmtId="3" fontId="2" fillId="0" borderId="1" xfId="6" applyNumberFormat="1" applyFont="1" applyFill="1" applyBorder="1" applyAlignment="1">
      <alignment horizontal="right" vertical="center"/>
    </xf>
    <xf numFmtId="3" fontId="2" fillId="0" borderId="1" xfId="6" applyNumberFormat="1" applyFont="1" applyFill="1" applyBorder="1" applyAlignment="1">
      <alignment horizontal="center" vertical="center"/>
    </xf>
    <xf numFmtId="0" fontId="3" fillId="0" borderId="0" xfId="3" applyFont="1" applyFill="1" applyAlignment="1">
      <alignment vertical="center"/>
    </xf>
    <xf numFmtId="0" fontId="33" fillId="0" borderId="0" xfId="3" applyFont="1" applyAlignment="1"/>
    <xf numFmtId="0" fontId="31" fillId="0" borderId="0" xfId="3" applyFont="1" applyAlignment="1">
      <alignment horizontal="center"/>
    </xf>
    <xf numFmtId="165" fontId="34" fillId="0" borderId="0" xfId="3" applyNumberFormat="1" applyFont="1" applyAlignment="1"/>
    <xf numFmtId="165" fontId="6" fillId="0" borderId="0" xfId="6" applyNumberFormat="1" applyFont="1" applyAlignment="1"/>
    <xf numFmtId="0" fontId="6" fillId="0" borderId="0" xfId="3" applyFont="1" applyAlignment="1">
      <alignment horizontal="center"/>
    </xf>
    <xf numFmtId="165" fontId="14" fillId="0" borderId="0" xfId="6" applyNumberFormat="1" applyFont="1" applyAlignment="1">
      <alignment horizontal="center"/>
    </xf>
    <xf numFmtId="0" fontId="3" fillId="0" borderId="0" xfId="3" applyFont="1" applyAlignment="1">
      <alignment horizontal="center"/>
    </xf>
    <xf numFmtId="165" fontId="3" fillId="0" borderId="0" xfId="6" applyNumberFormat="1" applyFont="1"/>
    <xf numFmtId="43" fontId="2" fillId="0" borderId="0" xfId="2" applyFont="1" applyAlignment="1">
      <alignment horizontal="center"/>
    </xf>
    <xf numFmtId="0" fontId="28" fillId="0" borderId="11" xfId="0" applyFont="1" applyBorder="1" applyAlignment="1">
      <alignment horizontal="left" shrinkToFit="1"/>
    </xf>
    <xf numFmtId="0" fontId="30" fillId="0" borderId="0" xfId="0" applyFont="1" applyAlignment="1">
      <alignment horizontal="center"/>
    </xf>
    <xf numFmtId="0" fontId="6" fillId="0" borderId="0" xfId="0" applyFont="1" applyAlignment="1">
      <alignment horizontal="center"/>
    </xf>
    <xf numFmtId="165" fontId="6" fillId="0" borderId="0" xfId="0" applyNumberFormat="1" applyFont="1" applyBorder="1" applyAlignment="1">
      <alignment horizontal="center"/>
    </xf>
    <xf numFmtId="43" fontId="2" fillId="0" borderId="1" xfId="2"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65" fontId="25" fillId="0" borderId="2" xfId="1" applyNumberFormat="1" applyFont="1" applyBorder="1" applyAlignment="1">
      <alignment horizontal="center" vertical="center"/>
    </xf>
    <xf numFmtId="165" fontId="25" fillId="0" borderId="4" xfId="1"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xf>
    <xf numFmtId="0" fontId="2" fillId="0" borderId="0" xfId="3" applyFont="1" applyAlignment="1">
      <alignment horizontal="center"/>
    </xf>
    <xf numFmtId="0" fontId="6" fillId="0" borderId="0" xfId="3" applyFont="1" applyAlignment="1">
      <alignment horizontal="center"/>
    </xf>
    <xf numFmtId="0" fontId="8" fillId="0" borderId="0" xfId="0" applyFont="1" applyAlignment="1">
      <alignment horizontal="center"/>
    </xf>
    <xf numFmtId="0" fontId="10" fillId="0" borderId="0" xfId="0" applyFont="1" applyAlignment="1">
      <alignment horizontal="center"/>
    </xf>
    <xf numFmtId="165" fontId="7" fillId="0" borderId="0" xfId="6" applyNumberFormat="1" applyFont="1" applyAlignment="1">
      <alignment horizontal="center"/>
    </xf>
    <xf numFmtId="3" fontId="6" fillId="0" borderId="0" xfId="3" applyNumberFormat="1" applyFont="1" applyAlignment="1">
      <alignment horizontal="center"/>
    </xf>
    <xf numFmtId="0" fontId="2" fillId="0" borderId="1" xfId="3" applyFont="1" applyFill="1" applyBorder="1" applyAlignment="1">
      <alignment horizontal="center" vertical="center"/>
    </xf>
    <xf numFmtId="0" fontId="2" fillId="0" borderId="11" xfId="3" applyFont="1" applyBorder="1" applyAlignment="1">
      <alignment horizontal="left" wrapText="1"/>
    </xf>
    <xf numFmtId="0" fontId="2" fillId="0" borderId="0" xfId="3" applyFont="1" applyBorder="1" applyAlignment="1">
      <alignment horizontal="left" wrapText="1"/>
    </xf>
    <xf numFmtId="0" fontId="34" fillId="0" borderId="0" xfId="3" applyFont="1" applyAlignment="1">
      <alignment horizontal="center"/>
    </xf>
    <xf numFmtId="165" fontId="6" fillId="0" borderId="0" xfId="6" applyNumberFormat="1" applyFont="1" applyAlignment="1">
      <alignment horizontal="center"/>
    </xf>
    <xf numFmtId="0" fontId="28" fillId="0" borderId="0" xfId="3" applyFont="1" applyAlignment="1">
      <alignment horizontal="center" vertical="center" wrapText="1"/>
    </xf>
    <xf numFmtId="0" fontId="2" fillId="0" borderId="1" xfId="3" applyFont="1" applyBorder="1" applyAlignment="1">
      <alignment horizontal="center" vertical="center" wrapText="1"/>
    </xf>
    <xf numFmtId="0" fontId="2" fillId="0" borderId="1" xfId="3" applyNumberFormat="1" applyFont="1" applyBorder="1" applyAlignment="1">
      <alignment horizontal="center" vertical="center" wrapText="1"/>
    </xf>
    <xf numFmtId="165" fontId="2" fillId="0" borderId="2" xfId="6" applyNumberFormat="1" applyFont="1" applyBorder="1" applyAlignment="1">
      <alignment horizontal="center" vertical="center" wrapText="1"/>
    </xf>
    <xf numFmtId="165" fontId="2" fillId="0" borderId="3" xfId="6" applyNumberFormat="1" applyFont="1" applyBorder="1" applyAlignment="1">
      <alignment horizontal="center" vertical="center" wrapText="1"/>
    </xf>
    <xf numFmtId="165" fontId="2" fillId="0" borderId="4" xfId="6" applyNumberFormat="1" applyFont="1" applyBorder="1" applyAlignment="1">
      <alignment horizontal="center" vertical="center" wrapText="1"/>
    </xf>
    <xf numFmtId="0" fontId="2" fillId="0" borderId="2" xfId="0" applyFont="1" applyBorder="1" applyAlignment="1">
      <alignment horizontal="center"/>
    </xf>
    <xf numFmtId="0" fontId="2" fillId="0" borderId="4" xfId="0" applyFont="1" applyBorder="1" applyAlignment="1">
      <alignment horizontal="center"/>
    </xf>
  </cellXfs>
  <cellStyles count="84">
    <cellStyle name="Comma" xfId="1" builtinId="3"/>
    <cellStyle name="Comma 10" xfId="6"/>
    <cellStyle name="Comma 100" xfId="14"/>
    <cellStyle name="Comma 102" xfId="56"/>
    <cellStyle name="Comma 104" xfId="15"/>
    <cellStyle name="Comma 106" xfId="57"/>
    <cellStyle name="Comma 108" xfId="16"/>
    <cellStyle name="Comma 113" xfId="59"/>
    <cellStyle name="Comma 115" xfId="17"/>
    <cellStyle name="Comma 12" xfId="48"/>
    <cellStyle name="Comma 121" xfId="25"/>
    <cellStyle name="Comma 123" xfId="66"/>
    <cellStyle name="Comma 125" xfId="23"/>
    <cellStyle name="Comma 127" xfId="26"/>
    <cellStyle name="Comma 129" xfId="67"/>
    <cellStyle name="Comma 133" xfId="68"/>
    <cellStyle name="Comma 137" xfId="69"/>
    <cellStyle name="Comma 139" xfId="29"/>
    <cellStyle name="Comma 14" xfId="7"/>
    <cellStyle name="Comma 141" xfId="70"/>
    <cellStyle name="Comma 143" xfId="30"/>
    <cellStyle name="Comma 145" xfId="71"/>
    <cellStyle name="Comma 147" xfId="72"/>
    <cellStyle name="Comma 149" xfId="31"/>
    <cellStyle name="Comma 151" xfId="73"/>
    <cellStyle name="Comma 156" xfId="42"/>
    <cellStyle name="Comma 158" xfId="80"/>
    <cellStyle name="Comma 160" xfId="43"/>
    <cellStyle name="Comma 165" xfId="81"/>
    <cellStyle name="Comma 167" xfId="44"/>
    <cellStyle name="Comma 17" xfId="49"/>
    <cellStyle name="Comma 171" xfId="45"/>
    <cellStyle name="Comma 173" xfId="82"/>
    <cellStyle name="Comma 175" xfId="41"/>
    <cellStyle name="Comma 177" xfId="46"/>
    <cellStyle name="Comma 184" xfId="33"/>
    <cellStyle name="Comma 187" xfId="83"/>
    <cellStyle name="Comma 189" xfId="47"/>
    <cellStyle name="Comma 19" xfId="50"/>
    <cellStyle name="Comma 192" xfId="34"/>
    <cellStyle name="Comma 194" xfId="28"/>
    <cellStyle name="Comma 2" xfId="5"/>
    <cellStyle name="Comma 2 2" xfId="58"/>
    <cellStyle name="Comma 21" xfId="8"/>
    <cellStyle name="Comma 25" xfId="61"/>
    <cellStyle name="Comma 28" xfId="9"/>
    <cellStyle name="Comma 3" xfId="18"/>
    <cellStyle name="Comma 3 2" xfId="21"/>
    <cellStyle name="Comma 31" xfId="62"/>
    <cellStyle name="Comma 33" xfId="35"/>
    <cellStyle name="Comma 35" xfId="74"/>
    <cellStyle name="Comma 37" xfId="37"/>
    <cellStyle name="Comma 39" xfId="75"/>
    <cellStyle name="Comma 4" xfId="4"/>
    <cellStyle name="Comma 41" xfId="10"/>
    <cellStyle name="Comma 43" xfId="51"/>
    <cellStyle name="Comma 47" xfId="63"/>
    <cellStyle name="Comma 49" xfId="22"/>
    <cellStyle name="Comma 51" xfId="64"/>
    <cellStyle name="Comma 58" xfId="65"/>
    <cellStyle name="Comma 6" xfId="19"/>
    <cellStyle name="Comma 60" xfId="20"/>
    <cellStyle name="Comma 62" xfId="60"/>
    <cellStyle name="Comma 64" xfId="38"/>
    <cellStyle name="Comma 66" xfId="76"/>
    <cellStyle name="Comma 68" xfId="11"/>
    <cellStyle name="Comma 71" xfId="52"/>
    <cellStyle name="Comma 73" xfId="39"/>
    <cellStyle name="Comma 75" xfId="77"/>
    <cellStyle name="Comma 77" xfId="12"/>
    <cellStyle name="Comma 79" xfId="53"/>
    <cellStyle name="Comma 84" xfId="36"/>
    <cellStyle name="Comma 88" xfId="40"/>
    <cellStyle name="Comma 90" xfId="78"/>
    <cellStyle name="Comma 92" xfId="79"/>
    <cellStyle name="Comma 94" xfId="54"/>
    <cellStyle name="Comma 96" xfId="13"/>
    <cellStyle name="Comma 98" xfId="55"/>
    <cellStyle name="Comma_mau MGHP" xfId="2"/>
    <cellStyle name="Comma_mau MGHP 2" xfId="27"/>
    <cellStyle name="Normal" xfId="0" builtinId="0"/>
    <cellStyle name="Normal 18" xfId="24"/>
    <cellStyle name="Normal 5" xfId="32"/>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138906</xdr:colOff>
      <xdr:row>2</xdr:row>
      <xdr:rowOff>79375</xdr:rowOff>
    </xdr:from>
    <xdr:to>
      <xdr:col>16</xdr:col>
      <xdr:colOff>754062</xdr:colOff>
      <xdr:row>2</xdr:row>
      <xdr:rowOff>79375</xdr:rowOff>
    </xdr:to>
    <xdr:cxnSp macro="">
      <xdr:nvCxnSpPr>
        <xdr:cNvPr id="2" name="Straight Connector 1"/>
        <xdr:cNvCxnSpPr/>
      </xdr:nvCxnSpPr>
      <xdr:spPr>
        <a:xfrm>
          <a:off x="13331031" y="488950"/>
          <a:ext cx="172958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684609</xdr:colOff>
      <xdr:row>2</xdr:row>
      <xdr:rowOff>59531</xdr:rowOff>
    </xdr:from>
    <xdr:to>
      <xdr:col>3</xdr:col>
      <xdr:colOff>138906</xdr:colOff>
      <xdr:row>2</xdr:row>
      <xdr:rowOff>59531</xdr:rowOff>
    </xdr:to>
    <xdr:cxnSp macro="">
      <xdr:nvCxnSpPr>
        <xdr:cNvPr id="3" name="Straight Connector 2"/>
        <xdr:cNvCxnSpPr/>
      </xdr:nvCxnSpPr>
      <xdr:spPr>
        <a:xfrm>
          <a:off x="1094184" y="469106"/>
          <a:ext cx="195937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3</xdr:row>
      <xdr:rowOff>9525</xdr:rowOff>
    </xdr:from>
    <xdr:to>
      <xdr:col>2</xdr:col>
      <xdr:colOff>457200</xdr:colOff>
      <xdr:row>3</xdr:row>
      <xdr:rowOff>9525</xdr:rowOff>
    </xdr:to>
    <xdr:sp macro="" textlink="">
      <xdr:nvSpPr>
        <xdr:cNvPr id="2" name="Line 1"/>
        <xdr:cNvSpPr>
          <a:spLocks noChangeShapeType="1"/>
        </xdr:cNvSpPr>
      </xdr:nvSpPr>
      <xdr:spPr bwMode="auto">
        <a:xfrm>
          <a:off x="800100" y="466725"/>
          <a:ext cx="1828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161925</xdr:colOff>
      <xdr:row>3</xdr:row>
      <xdr:rowOff>47625</xdr:rowOff>
    </xdr:from>
    <xdr:to>
      <xdr:col>9</xdr:col>
      <xdr:colOff>85725</xdr:colOff>
      <xdr:row>3</xdr:row>
      <xdr:rowOff>47625</xdr:rowOff>
    </xdr:to>
    <xdr:cxnSp macro="">
      <xdr:nvCxnSpPr>
        <xdr:cNvPr id="3" name="Straight Connector 2"/>
        <xdr:cNvCxnSpPr/>
      </xdr:nvCxnSpPr>
      <xdr:spPr>
        <a:xfrm>
          <a:off x="6315075" y="504825"/>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1"/>
  <sheetViews>
    <sheetView tabSelected="1" workbookViewId="0">
      <selection activeCell="B18" sqref="B18"/>
    </sheetView>
  </sheetViews>
  <sheetFormatPr defaultRowHeight="15.6" x14ac:dyDescent="0.3"/>
  <cols>
    <col min="1" max="1" width="6.109375" style="1" customWidth="1"/>
    <col min="2" max="2" width="29" style="1" customWidth="1"/>
    <col min="3" max="3" width="8.5546875" style="1" customWidth="1"/>
    <col min="4" max="4" width="16.109375" style="2" customWidth="1"/>
    <col min="5" max="6" width="14.5546875" style="170" customWidth="1"/>
    <col min="7" max="7" width="7.88671875" style="1" customWidth="1"/>
    <col min="8" max="8" width="15" style="2" customWidth="1"/>
    <col min="9" max="9" width="14.5546875" style="2" customWidth="1"/>
    <col min="10" max="10" width="14.6640625" style="2" customWidth="1"/>
    <col min="11" max="11" width="10.88671875" style="2" customWidth="1"/>
    <col min="12" max="12" width="12.33203125" style="2" customWidth="1"/>
    <col min="13" max="13" width="14.109375" style="2" customWidth="1"/>
    <col min="14" max="14" width="12.6640625" style="2" customWidth="1"/>
    <col min="15" max="15" width="8.5546875" style="8" customWidth="1"/>
    <col min="16" max="16" width="16.6640625" style="9" customWidth="1"/>
    <col min="17" max="17" width="16.33203125" style="1" customWidth="1"/>
    <col min="18" max="18" width="16.88671875" style="1" customWidth="1"/>
    <col min="19" max="256" width="9.109375" style="1"/>
    <col min="257" max="257" width="6.109375" style="1" customWidth="1"/>
    <col min="258" max="258" width="29" style="1" customWidth="1"/>
    <col min="259" max="259" width="8.5546875" style="1" customWidth="1"/>
    <col min="260" max="260" width="16.109375" style="1" customWidth="1"/>
    <col min="261" max="262" width="14.5546875" style="1" customWidth="1"/>
    <col min="263" max="263" width="7.88671875" style="1" customWidth="1"/>
    <col min="264" max="264" width="15" style="1" customWidth="1"/>
    <col min="265" max="265" width="14.5546875" style="1" customWidth="1"/>
    <col min="266" max="266" width="14.6640625" style="1" customWidth="1"/>
    <col min="267" max="267" width="10.88671875" style="1" customWidth="1"/>
    <col min="268" max="268" width="12.33203125" style="1" customWidth="1"/>
    <col min="269" max="269" width="14.109375" style="1" customWidth="1"/>
    <col min="270" max="270" width="10.88671875" style="1" customWidth="1"/>
    <col min="271" max="271" width="8.5546875" style="1" customWidth="1"/>
    <col min="272" max="272" width="16.6640625" style="1" customWidth="1"/>
    <col min="273" max="273" width="16.33203125" style="1" customWidth="1"/>
    <col min="274" max="274" width="16.88671875" style="1" customWidth="1"/>
    <col min="275" max="512" width="9.109375" style="1"/>
    <col min="513" max="513" width="6.109375" style="1" customWidth="1"/>
    <col min="514" max="514" width="29" style="1" customWidth="1"/>
    <col min="515" max="515" width="8.5546875" style="1" customWidth="1"/>
    <col min="516" max="516" width="16.109375" style="1" customWidth="1"/>
    <col min="517" max="518" width="14.5546875" style="1" customWidth="1"/>
    <col min="519" max="519" width="7.88671875" style="1" customWidth="1"/>
    <col min="520" max="520" width="15" style="1" customWidth="1"/>
    <col min="521" max="521" width="14.5546875" style="1" customWidth="1"/>
    <col min="522" max="522" width="14.6640625" style="1" customWidth="1"/>
    <col min="523" max="523" width="10.88671875" style="1" customWidth="1"/>
    <col min="524" max="524" width="12.33203125" style="1" customWidth="1"/>
    <col min="525" max="525" width="14.109375" style="1" customWidth="1"/>
    <col min="526" max="526" width="10.88671875" style="1" customWidth="1"/>
    <col min="527" max="527" width="8.5546875" style="1" customWidth="1"/>
    <col min="528" max="528" width="16.6640625" style="1" customWidth="1"/>
    <col min="529" max="529" width="16.33203125" style="1" customWidth="1"/>
    <col min="530" max="530" width="16.88671875" style="1" customWidth="1"/>
    <col min="531" max="768" width="9.109375" style="1"/>
    <col min="769" max="769" width="6.109375" style="1" customWidth="1"/>
    <col min="770" max="770" width="29" style="1" customWidth="1"/>
    <col min="771" max="771" width="8.5546875" style="1" customWidth="1"/>
    <col min="772" max="772" width="16.109375" style="1" customWidth="1"/>
    <col min="773" max="774" width="14.5546875" style="1" customWidth="1"/>
    <col min="775" max="775" width="7.88671875" style="1" customWidth="1"/>
    <col min="776" max="776" width="15" style="1" customWidth="1"/>
    <col min="777" max="777" width="14.5546875" style="1" customWidth="1"/>
    <col min="778" max="778" width="14.6640625" style="1" customWidth="1"/>
    <col min="779" max="779" width="10.88671875" style="1" customWidth="1"/>
    <col min="780" max="780" width="12.33203125" style="1" customWidth="1"/>
    <col min="781" max="781" width="14.109375" style="1" customWidth="1"/>
    <col min="782" max="782" width="10.88671875" style="1" customWidth="1"/>
    <col min="783" max="783" width="8.5546875" style="1" customWidth="1"/>
    <col min="784" max="784" width="16.6640625" style="1" customWidth="1"/>
    <col min="785" max="785" width="16.33203125" style="1" customWidth="1"/>
    <col min="786" max="786" width="16.88671875" style="1" customWidth="1"/>
    <col min="787" max="1024" width="9.109375" style="1"/>
    <col min="1025" max="1025" width="6.109375" style="1" customWidth="1"/>
    <col min="1026" max="1026" width="29" style="1" customWidth="1"/>
    <col min="1027" max="1027" width="8.5546875" style="1" customWidth="1"/>
    <col min="1028" max="1028" width="16.109375" style="1" customWidth="1"/>
    <col min="1029" max="1030" width="14.5546875" style="1" customWidth="1"/>
    <col min="1031" max="1031" width="7.88671875" style="1" customWidth="1"/>
    <col min="1032" max="1032" width="15" style="1" customWidth="1"/>
    <col min="1033" max="1033" width="14.5546875" style="1" customWidth="1"/>
    <col min="1034" max="1034" width="14.6640625" style="1" customWidth="1"/>
    <col min="1035" max="1035" width="10.88671875" style="1" customWidth="1"/>
    <col min="1036" max="1036" width="12.33203125" style="1" customWidth="1"/>
    <col min="1037" max="1037" width="14.109375" style="1" customWidth="1"/>
    <col min="1038" max="1038" width="10.88671875" style="1" customWidth="1"/>
    <col min="1039" max="1039" width="8.5546875" style="1" customWidth="1"/>
    <col min="1040" max="1040" width="16.6640625" style="1" customWidth="1"/>
    <col min="1041" max="1041" width="16.33203125" style="1" customWidth="1"/>
    <col min="1042" max="1042" width="16.88671875" style="1" customWidth="1"/>
    <col min="1043" max="1280" width="9.109375" style="1"/>
    <col min="1281" max="1281" width="6.109375" style="1" customWidth="1"/>
    <col min="1282" max="1282" width="29" style="1" customWidth="1"/>
    <col min="1283" max="1283" width="8.5546875" style="1" customWidth="1"/>
    <col min="1284" max="1284" width="16.109375" style="1" customWidth="1"/>
    <col min="1285" max="1286" width="14.5546875" style="1" customWidth="1"/>
    <col min="1287" max="1287" width="7.88671875" style="1" customWidth="1"/>
    <col min="1288" max="1288" width="15" style="1" customWidth="1"/>
    <col min="1289" max="1289" width="14.5546875" style="1" customWidth="1"/>
    <col min="1290" max="1290" width="14.6640625" style="1" customWidth="1"/>
    <col min="1291" max="1291" width="10.88671875" style="1" customWidth="1"/>
    <col min="1292" max="1292" width="12.33203125" style="1" customWidth="1"/>
    <col min="1293" max="1293" width="14.109375" style="1" customWidth="1"/>
    <col min="1294" max="1294" width="10.88671875" style="1" customWidth="1"/>
    <col min="1295" max="1295" width="8.5546875" style="1" customWidth="1"/>
    <col min="1296" max="1296" width="16.6640625" style="1" customWidth="1"/>
    <col min="1297" max="1297" width="16.33203125" style="1" customWidth="1"/>
    <col min="1298" max="1298" width="16.88671875" style="1" customWidth="1"/>
    <col min="1299" max="1536" width="9.109375" style="1"/>
    <col min="1537" max="1537" width="6.109375" style="1" customWidth="1"/>
    <col min="1538" max="1538" width="29" style="1" customWidth="1"/>
    <col min="1539" max="1539" width="8.5546875" style="1" customWidth="1"/>
    <col min="1540" max="1540" width="16.109375" style="1" customWidth="1"/>
    <col min="1541" max="1542" width="14.5546875" style="1" customWidth="1"/>
    <col min="1543" max="1543" width="7.88671875" style="1" customWidth="1"/>
    <col min="1544" max="1544" width="15" style="1" customWidth="1"/>
    <col min="1545" max="1545" width="14.5546875" style="1" customWidth="1"/>
    <col min="1546" max="1546" width="14.6640625" style="1" customWidth="1"/>
    <col min="1547" max="1547" width="10.88671875" style="1" customWidth="1"/>
    <col min="1548" max="1548" width="12.33203125" style="1" customWidth="1"/>
    <col min="1549" max="1549" width="14.109375" style="1" customWidth="1"/>
    <col min="1550" max="1550" width="10.88671875" style="1" customWidth="1"/>
    <col min="1551" max="1551" width="8.5546875" style="1" customWidth="1"/>
    <col min="1552" max="1552" width="16.6640625" style="1" customWidth="1"/>
    <col min="1553" max="1553" width="16.33203125" style="1" customWidth="1"/>
    <col min="1554" max="1554" width="16.88671875" style="1" customWidth="1"/>
    <col min="1555" max="1792" width="9.109375" style="1"/>
    <col min="1793" max="1793" width="6.109375" style="1" customWidth="1"/>
    <col min="1794" max="1794" width="29" style="1" customWidth="1"/>
    <col min="1795" max="1795" width="8.5546875" style="1" customWidth="1"/>
    <col min="1796" max="1796" width="16.109375" style="1" customWidth="1"/>
    <col min="1797" max="1798" width="14.5546875" style="1" customWidth="1"/>
    <col min="1799" max="1799" width="7.88671875" style="1" customWidth="1"/>
    <col min="1800" max="1800" width="15" style="1" customWidth="1"/>
    <col min="1801" max="1801" width="14.5546875" style="1" customWidth="1"/>
    <col min="1802" max="1802" width="14.6640625" style="1" customWidth="1"/>
    <col min="1803" max="1803" width="10.88671875" style="1" customWidth="1"/>
    <col min="1804" max="1804" width="12.33203125" style="1" customWidth="1"/>
    <col min="1805" max="1805" width="14.109375" style="1" customWidth="1"/>
    <col min="1806" max="1806" width="10.88671875" style="1" customWidth="1"/>
    <col min="1807" max="1807" width="8.5546875" style="1" customWidth="1"/>
    <col min="1808" max="1808" width="16.6640625" style="1" customWidth="1"/>
    <col min="1809" max="1809" width="16.33203125" style="1" customWidth="1"/>
    <col min="1810" max="1810" width="16.88671875" style="1" customWidth="1"/>
    <col min="1811" max="2048" width="9.109375" style="1"/>
    <col min="2049" max="2049" width="6.109375" style="1" customWidth="1"/>
    <col min="2050" max="2050" width="29" style="1" customWidth="1"/>
    <col min="2051" max="2051" width="8.5546875" style="1" customWidth="1"/>
    <col min="2052" max="2052" width="16.109375" style="1" customWidth="1"/>
    <col min="2053" max="2054" width="14.5546875" style="1" customWidth="1"/>
    <col min="2055" max="2055" width="7.88671875" style="1" customWidth="1"/>
    <col min="2056" max="2056" width="15" style="1" customWidth="1"/>
    <col min="2057" max="2057" width="14.5546875" style="1" customWidth="1"/>
    <col min="2058" max="2058" width="14.6640625" style="1" customWidth="1"/>
    <col min="2059" max="2059" width="10.88671875" style="1" customWidth="1"/>
    <col min="2060" max="2060" width="12.33203125" style="1" customWidth="1"/>
    <col min="2061" max="2061" width="14.109375" style="1" customWidth="1"/>
    <col min="2062" max="2062" width="10.88671875" style="1" customWidth="1"/>
    <col min="2063" max="2063" width="8.5546875" style="1" customWidth="1"/>
    <col min="2064" max="2064" width="16.6640625" style="1" customWidth="1"/>
    <col min="2065" max="2065" width="16.33203125" style="1" customWidth="1"/>
    <col min="2066" max="2066" width="16.88671875" style="1" customWidth="1"/>
    <col min="2067" max="2304" width="9.109375" style="1"/>
    <col min="2305" max="2305" width="6.109375" style="1" customWidth="1"/>
    <col min="2306" max="2306" width="29" style="1" customWidth="1"/>
    <col min="2307" max="2307" width="8.5546875" style="1" customWidth="1"/>
    <col min="2308" max="2308" width="16.109375" style="1" customWidth="1"/>
    <col min="2309" max="2310" width="14.5546875" style="1" customWidth="1"/>
    <col min="2311" max="2311" width="7.88671875" style="1" customWidth="1"/>
    <col min="2312" max="2312" width="15" style="1" customWidth="1"/>
    <col min="2313" max="2313" width="14.5546875" style="1" customWidth="1"/>
    <col min="2314" max="2314" width="14.6640625" style="1" customWidth="1"/>
    <col min="2315" max="2315" width="10.88671875" style="1" customWidth="1"/>
    <col min="2316" max="2316" width="12.33203125" style="1" customWidth="1"/>
    <col min="2317" max="2317" width="14.109375" style="1" customWidth="1"/>
    <col min="2318" max="2318" width="10.88671875" style="1" customWidth="1"/>
    <col min="2319" max="2319" width="8.5546875" style="1" customWidth="1"/>
    <col min="2320" max="2320" width="16.6640625" style="1" customWidth="1"/>
    <col min="2321" max="2321" width="16.33203125" style="1" customWidth="1"/>
    <col min="2322" max="2322" width="16.88671875" style="1" customWidth="1"/>
    <col min="2323" max="2560" width="9.109375" style="1"/>
    <col min="2561" max="2561" width="6.109375" style="1" customWidth="1"/>
    <col min="2562" max="2562" width="29" style="1" customWidth="1"/>
    <col min="2563" max="2563" width="8.5546875" style="1" customWidth="1"/>
    <col min="2564" max="2564" width="16.109375" style="1" customWidth="1"/>
    <col min="2565" max="2566" width="14.5546875" style="1" customWidth="1"/>
    <col min="2567" max="2567" width="7.88671875" style="1" customWidth="1"/>
    <col min="2568" max="2568" width="15" style="1" customWidth="1"/>
    <col min="2569" max="2569" width="14.5546875" style="1" customWidth="1"/>
    <col min="2570" max="2570" width="14.6640625" style="1" customWidth="1"/>
    <col min="2571" max="2571" width="10.88671875" style="1" customWidth="1"/>
    <col min="2572" max="2572" width="12.33203125" style="1" customWidth="1"/>
    <col min="2573" max="2573" width="14.109375" style="1" customWidth="1"/>
    <col min="2574" max="2574" width="10.88671875" style="1" customWidth="1"/>
    <col min="2575" max="2575" width="8.5546875" style="1" customWidth="1"/>
    <col min="2576" max="2576" width="16.6640625" style="1" customWidth="1"/>
    <col min="2577" max="2577" width="16.33203125" style="1" customWidth="1"/>
    <col min="2578" max="2578" width="16.88671875" style="1" customWidth="1"/>
    <col min="2579" max="2816" width="9.109375" style="1"/>
    <col min="2817" max="2817" width="6.109375" style="1" customWidth="1"/>
    <col min="2818" max="2818" width="29" style="1" customWidth="1"/>
    <col min="2819" max="2819" width="8.5546875" style="1" customWidth="1"/>
    <col min="2820" max="2820" width="16.109375" style="1" customWidth="1"/>
    <col min="2821" max="2822" width="14.5546875" style="1" customWidth="1"/>
    <col min="2823" max="2823" width="7.88671875" style="1" customWidth="1"/>
    <col min="2824" max="2824" width="15" style="1" customWidth="1"/>
    <col min="2825" max="2825" width="14.5546875" style="1" customWidth="1"/>
    <col min="2826" max="2826" width="14.6640625" style="1" customWidth="1"/>
    <col min="2827" max="2827" width="10.88671875" style="1" customWidth="1"/>
    <col min="2828" max="2828" width="12.33203125" style="1" customWidth="1"/>
    <col min="2829" max="2829" width="14.109375" style="1" customWidth="1"/>
    <col min="2830" max="2830" width="10.88671875" style="1" customWidth="1"/>
    <col min="2831" max="2831" width="8.5546875" style="1" customWidth="1"/>
    <col min="2832" max="2832" width="16.6640625" style="1" customWidth="1"/>
    <col min="2833" max="2833" width="16.33203125" style="1" customWidth="1"/>
    <col min="2834" max="2834" width="16.88671875" style="1" customWidth="1"/>
    <col min="2835" max="3072" width="9.109375" style="1"/>
    <col min="3073" max="3073" width="6.109375" style="1" customWidth="1"/>
    <col min="3074" max="3074" width="29" style="1" customWidth="1"/>
    <col min="3075" max="3075" width="8.5546875" style="1" customWidth="1"/>
    <col min="3076" max="3076" width="16.109375" style="1" customWidth="1"/>
    <col min="3077" max="3078" width="14.5546875" style="1" customWidth="1"/>
    <col min="3079" max="3079" width="7.88671875" style="1" customWidth="1"/>
    <col min="3080" max="3080" width="15" style="1" customWidth="1"/>
    <col min="3081" max="3081" width="14.5546875" style="1" customWidth="1"/>
    <col min="3082" max="3082" width="14.6640625" style="1" customWidth="1"/>
    <col min="3083" max="3083" width="10.88671875" style="1" customWidth="1"/>
    <col min="3084" max="3084" width="12.33203125" style="1" customWidth="1"/>
    <col min="3085" max="3085" width="14.109375" style="1" customWidth="1"/>
    <col min="3086" max="3086" width="10.88671875" style="1" customWidth="1"/>
    <col min="3087" max="3087" width="8.5546875" style="1" customWidth="1"/>
    <col min="3088" max="3088" width="16.6640625" style="1" customWidth="1"/>
    <col min="3089" max="3089" width="16.33203125" style="1" customWidth="1"/>
    <col min="3090" max="3090" width="16.88671875" style="1" customWidth="1"/>
    <col min="3091" max="3328" width="9.109375" style="1"/>
    <col min="3329" max="3329" width="6.109375" style="1" customWidth="1"/>
    <col min="3330" max="3330" width="29" style="1" customWidth="1"/>
    <col min="3331" max="3331" width="8.5546875" style="1" customWidth="1"/>
    <col min="3332" max="3332" width="16.109375" style="1" customWidth="1"/>
    <col min="3333" max="3334" width="14.5546875" style="1" customWidth="1"/>
    <col min="3335" max="3335" width="7.88671875" style="1" customWidth="1"/>
    <col min="3336" max="3336" width="15" style="1" customWidth="1"/>
    <col min="3337" max="3337" width="14.5546875" style="1" customWidth="1"/>
    <col min="3338" max="3338" width="14.6640625" style="1" customWidth="1"/>
    <col min="3339" max="3339" width="10.88671875" style="1" customWidth="1"/>
    <col min="3340" max="3340" width="12.33203125" style="1" customWidth="1"/>
    <col min="3341" max="3341" width="14.109375" style="1" customWidth="1"/>
    <col min="3342" max="3342" width="10.88671875" style="1" customWidth="1"/>
    <col min="3343" max="3343" width="8.5546875" style="1" customWidth="1"/>
    <col min="3344" max="3344" width="16.6640625" style="1" customWidth="1"/>
    <col min="3345" max="3345" width="16.33203125" style="1" customWidth="1"/>
    <col min="3346" max="3346" width="16.88671875" style="1" customWidth="1"/>
    <col min="3347" max="3584" width="9.109375" style="1"/>
    <col min="3585" max="3585" width="6.109375" style="1" customWidth="1"/>
    <col min="3586" max="3586" width="29" style="1" customWidth="1"/>
    <col min="3587" max="3587" width="8.5546875" style="1" customWidth="1"/>
    <col min="3588" max="3588" width="16.109375" style="1" customWidth="1"/>
    <col min="3589" max="3590" width="14.5546875" style="1" customWidth="1"/>
    <col min="3591" max="3591" width="7.88671875" style="1" customWidth="1"/>
    <col min="3592" max="3592" width="15" style="1" customWidth="1"/>
    <col min="3593" max="3593" width="14.5546875" style="1" customWidth="1"/>
    <col min="3594" max="3594" width="14.6640625" style="1" customWidth="1"/>
    <col min="3595" max="3595" width="10.88671875" style="1" customWidth="1"/>
    <col min="3596" max="3596" width="12.33203125" style="1" customWidth="1"/>
    <col min="3597" max="3597" width="14.109375" style="1" customWidth="1"/>
    <col min="3598" max="3598" width="10.88671875" style="1" customWidth="1"/>
    <col min="3599" max="3599" width="8.5546875" style="1" customWidth="1"/>
    <col min="3600" max="3600" width="16.6640625" style="1" customWidth="1"/>
    <col min="3601" max="3601" width="16.33203125" style="1" customWidth="1"/>
    <col min="3602" max="3602" width="16.88671875" style="1" customWidth="1"/>
    <col min="3603" max="3840" width="9.109375" style="1"/>
    <col min="3841" max="3841" width="6.109375" style="1" customWidth="1"/>
    <col min="3842" max="3842" width="29" style="1" customWidth="1"/>
    <col min="3843" max="3843" width="8.5546875" style="1" customWidth="1"/>
    <col min="3844" max="3844" width="16.109375" style="1" customWidth="1"/>
    <col min="3845" max="3846" width="14.5546875" style="1" customWidth="1"/>
    <col min="3847" max="3847" width="7.88671875" style="1" customWidth="1"/>
    <col min="3848" max="3848" width="15" style="1" customWidth="1"/>
    <col min="3849" max="3849" width="14.5546875" style="1" customWidth="1"/>
    <col min="3850" max="3850" width="14.6640625" style="1" customWidth="1"/>
    <col min="3851" max="3851" width="10.88671875" style="1" customWidth="1"/>
    <col min="3852" max="3852" width="12.33203125" style="1" customWidth="1"/>
    <col min="3853" max="3853" width="14.109375" style="1" customWidth="1"/>
    <col min="3854" max="3854" width="10.88671875" style="1" customWidth="1"/>
    <col min="3855" max="3855" width="8.5546875" style="1" customWidth="1"/>
    <col min="3856" max="3856" width="16.6640625" style="1" customWidth="1"/>
    <col min="3857" max="3857" width="16.33203125" style="1" customWidth="1"/>
    <col min="3858" max="3858" width="16.88671875" style="1" customWidth="1"/>
    <col min="3859" max="4096" width="9.109375" style="1"/>
    <col min="4097" max="4097" width="6.109375" style="1" customWidth="1"/>
    <col min="4098" max="4098" width="29" style="1" customWidth="1"/>
    <col min="4099" max="4099" width="8.5546875" style="1" customWidth="1"/>
    <col min="4100" max="4100" width="16.109375" style="1" customWidth="1"/>
    <col min="4101" max="4102" width="14.5546875" style="1" customWidth="1"/>
    <col min="4103" max="4103" width="7.88671875" style="1" customWidth="1"/>
    <col min="4104" max="4104" width="15" style="1" customWidth="1"/>
    <col min="4105" max="4105" width="14.5546875" style="1" customWidth="1"/>
    <col min="4106" max="4106" width="14.6640625" style="1" customWidth="1"/>
    <col min="4107" max="4107" width="10.88671875" style="1" customWidth="1"/>
    <col min="4108" max="4108" width="12.33203125" style="1" customWidth="1"/>
    <col min="4109" max="4109" width="14.109375" style="1" customWidth="1"/>
    <col min="4110" max="4110" width="10.88671875" style="1" customWidth="1"/>
    <col min="4111" max="4111" width="8.5546875" style="1" customWidth="1"/>
    <col min="4112" max="4112" width="16.6640625" style="1" customWidth="1"/>
    <col min="4113" max="4113" width="16.33203125" style="1" customWidth="1"/>
    <col min="4114" max="4114" width="16.88671875" style="1" customWidth="1"/>
    <col min="4115" max="4352" width="9.109375" style="1"/>
    <col min="4353" max="4353" width="6.109375" style="1" customWidth="1"/>
    <col min="4354" max="4354" width="29" style="1" customWidth="1"/>
    <col min="4355" max="4355" width="8.5546875" style="1" customWidth="1"/>
    <col min="4356" max="4356" width="16.109375" style="1" customWidth="1"/>
    <col min="4357" max="4358" width="14.5546875" style="1" customWidth="1"/>
    <col min="4359" max="4359" width="7.88671875" style="1" customWidth="1"/>
    <col min="4360" max="4360" width="15" style="1" customWidth="1"/>
    <col min="4361" max="4361" width="14.5546875" style="1" customWidth="1"/>
    <col min="4362" max="4362" width="14.6640625" style="1" customWidth="1"/>
    <col min="4363" max="4363" width="10.88671875" style="1" customWidth="1"/>
    <col min="4364" max="4364" width="12.33203125" style="1" customWidth="1"/>
    <col min="4365" max="4365" width="14.109375" style="1" customWidth="1"/>
    <col min="4366" max="4366" width="10.88671875" style="1" customWidth="1"/>
    <col min="4367" max="4367" width="8.5546875" style="1" customWidth="1"/>
    <col min="4368" max="4368" width="16.6640625" style="1" customWidth="1"/>
    <col min="4369" max="4369" width="16.33203125" style="1" customWidth="1"/>
    <col min="4370" max="4370" width="16.88671875" style="1" customWidth="1"/>
    <col min="4371" max="4608" width="9.109375" style="1"/>
    <col min="4609" max="4609" width="6.109375" style="1" customWidth="1"/>
    <col min="4610" max="4610" width="29" style="1" customWidth="1"/>
    <col min="4611" max="4611" width="8.5546875" style="1" customWidth="1"/>
    <col min="4612" max="4612" width="16.109375" style="1" customWidth="1"/>
    <col min="4613" max="4614" width="14.5546875" style="1" customWidth="1"/>
    <col min="4615" max="4615" width="7.88671875" style="1" customWidth="1"/>
    <col min="4616" max="4616" width="15" style="1" customWidth="1"/>
    <col min="4617" max="4617" width="14.5546875" style="1" customWidth="1"/>
    <col min="4618" max="4618" width="14.6640625" style="1" customWidth="1"/>
    <col min="4619" max="4619" width="10.88671875" style="1" customWidth="1"/>
    <col min="4620" max="4620" width="12.33203125" style="1" customWidth="1"/>
    <col min="4621" max="4621" width="14.109375" style="1" customWidth="1"/>
    <col min="4622" max="4622" width="10.88671875" style="1" customWidth="1"/>
    <col min="4623" max="4623" width="8.5546875" style="1" customWidth="1"/>
    <col min="4624" max="4624" width="16.6640625" style="1" customWidth="1"/>
    <col min="4625" max="4625" width="16.33203125" style="1" customWidth="1"/>
    <col min="4626" max="4626" width="16.88671875" style="1" customWidth="1"/>
    <col min="4627" max="4864" width="9.109375" style="1"/>
    <col min="4865" max="4865" width="6.109375" style="1" customWidth="1"/>
    <col min="4866" max="4866" width="29" style="1" customWidth="1"/>
    <col min="4867" max="4867" width="8.5546875" style="1" customWidth="1"/>
    <col min="4868" max="4868" width="16.109375" style="1" customWidth="1"/>
    <col min="4869" max="4870" width="14.5546875" style="1" customWidth="1"/>
    <col min="4871" max="4871" width="7.88671875" style="1" customWidth="1"/>
    <col min="4872" max="4872" width="15" style="1" customWidth="1"/>
    <col min="4873" max="4873" width="14.5546875" style="1" customWidth="1"/>
    <col min="4874" max="4874" width="14.6640625" style="1" customWidth="1"/>
    <col min="4875" max="4875" width="10.88671875" style="1" customWidth="1"/>
    <col min="4876" max="4876" width="12.33203125" style="1" customWidth="1"/>
    <col min="4877" max="4877" width="14.109375" style="1" customWidth="1"/>
    <col min="4878" max="4878" width="10.88671875" style="1" customWidth="1"/>
    <col min="4879" max="4879" width="8.5546875" style="1" customWidth="1"/>
    <col min="4880" max="4880" width="16.6640625" style="1" customWidth="1"/>
    <col min="4881" max="4881" width="16.33203125" style="1" customWidth="1"/>
    <col min="4882" max="4882" width="16.88671875" style="1" customWidth="1"/>
    <col min="4883" max="5120" width="9.109375" style="1"/>
    <col min="5121" max="5121" width="6.109375" style="1" customWidth="1"/>
    <col min="5122" max="5122" width="29" style="1" customWidth="1"/>
    <col min="5123" max="5123" width="8.5546875" style="1" customWidth="1"/>
    <col min="5124" max="5124" width="16.109375" style="1" customWidth="1"/>
    <col min="5125" max="5126" width="14.5546875" style="1" customWidth="1"/>
    <col min="5127" max="5127" width="7.88671875" style="1" customWidth="1"/>
    <col min="5128" max="5128" width="15" style="1" customWidth="1"/>
    <col min="5129" max="5129" width="14.5546875" style="1" customWidth="1"/>
    <col min="5130" max="5130" width="14.6640625" style="1" customWidth="1"/>
    <col min="5131" max="5131" width="10.88671875" style="1" customWidth="1"/>
    <col min="5132" max="5132" width="12.33203125" style="1" customWidth="1"/>
    <col min="5133" max="5133" width="14.109375" style="1" customWidth="1"/>
    <col min="5134" max="5134" width="10.88671875" style="1" customWidth="1"/>
    <col min="5135" max="5135" width="8.5546875" style="1" customWidth="1"/>
    <col min="5136" max="5136" width="16.6640625" style="1" customWidth="1"/>
    <col min="5137" max="5137" width="16.33203125" style="1" customWidth="1"/>
    <col min="5138" max="5138" width="16.88671875" style="1" customWidth="1"/>
    <col min="5139" max="5376" width="9.109375" style="1"/>
    <col min="5377" max="5377" width="6.109375" style="1" customWidth="1"/>
    <col min="5378" max="5378" width="29" style="1" customWidth="1"/>
    <col min="5379" max="5379" width="8.5546875" style="1" customWidth="1"/>
    <col min="5380" max="5380" width="16.109375" style="1" customWidth="1"/>
    <col min="5381" max="5382" width="14.5546875" style="1" customWidth="1"/>
    <col min="5383" max="5383" width="7.88671875" style="1" customWidth="1"/>
    <col min="5384" max="5384" width="15" style="1" customWidth="1"/>
    <col min="5385" max="5385" width="14.5546875" style="1" customWidth="1"/>
    <col min="5386" max="5386" width="14.6640625" style="1" customWidth="1"/>
    <col min="5387" max="5387" width="10.88671875" style="1" customWidth="1"/>
    <col min="5388" max="5388" width="12.33203125" style="1" customWidth="1"/>
    <col min="5389" max="5389" width="14.109375" style="1" customWidth="1"/>
    <col min="5390" max="5390" width="10.88671875" style="1" customWidth="1"/>
    <col min="5391" max="5391" width="8.5546875" style="1" customWidth="1"/>
    <col min="5392" max="5392" width="16.6640625" style="1" customWidth="1"/>
    <col min="5393" max="5393" width="16.33203125" style="1" customWidth="1"/>
    <col min="5394" max="5394" width="16.88671875" style="1" customWidth="1"/>
    <col min="5395" max="5632" width="9.109375" style="1"/>
    <col min="5633" max="5633" width="6.109375" style="1" customWidth="1"/>
    <col min="5634" max="5634" width="29" style="1" customWidth="1"/>
    <col min="5635" max="5635" width="8.5546875" style="1" customWidth="1"/>
    <col min="5636" max="5636" width="16.109375" style="1" customWidth="1"/>
    <col min="5637" max="5638" width="14.5546875" style="1" customWidth="1"/>
    <col min="5639" max="5639" width="7.88671875" style="1" customWidth="1"/>
    <col min="5640" max="5640" width="15" style="1" customWidth="1"/>
    <col min="5641" max="5641" width="14.5546875" style="1" customWidth="1"/>
    <col min="5642" max="5642" width="14.6640625" style="1" customWidth="1"/>
    <col min="5643" max="5643" width="10.88671875" style="1" customWidth="1"/>
    <col min="5644" max="5644" width="12.33203125" style="1" customWidth="1"/>
    <col min="5645" max="5645" width="14.109375" style="1" customWidth="1"/>
    <col min="5646" max="5646" width="10.88671875" style="1" customWidth="1"/>
    <col min="5647" max="5647" width="8.5546875" style="1" customWidth="1"/>
    <col min="5648" max="5648" width="16.6640625" style="1" customWidth="1"/>
    <col min="5649" max="5649" width="16.33203125" style="1" customWidth="1"/>
    <col min="5650" max="5650" width="16.88671875" style="1" customWidth="1"/>
    <col min="5651" max="5888" width="9.109375" style="1"/>
    <col min="5889" max="5889" width="6.109375" style="1" customWidth="1"/>
    <col min="5890" max="5890" width="29" style="1" customWidth="1"/>
    <col min="5891" max="5891" width="8.5546875" style="1" customWidth="1"/>
    <col min="5892" max="5892" width="16.109375" style="1" customWidth="1"/>
    <col min="5893" max="5894" width="14.5546875" style="1" customWidth="1"/>
    <col min="5895" max="5895" width="7.88671875" style="1" customWidth="1"/>
    <col min="5896" max="5896" width="15" style="1" customWidth="1"/>
    <col min="5897" max="5897" width="14.5546875" style="1" customWidth="1"/>
    <col min="5898" max="5898" width="14.6640625" style="1" customWidth="1"/>
    <col min="5899" max="5899" width="10.88671875" style="1" customWidth="1"/>
    <col min="5900" max="5900" width="12.33203125" style="1" customWidth="1"/>
    <col min="5901" max="5901" width="14.109375" style="1" customWidth="1"/>
    <col min="5902" max="5902" width="10.88671875" style="1" customWidth="1"/>
    <col min="5903" max="5903" width="8.5546875" style="1" customWidth="1"/>
    <col min="5904" max="5904" width="16.6640625" style="1" customWidth="1"/>
    <col min="5905" max="5905" width="16.33203125" style="1" customWidth="1"/>
    <col min="5906" max="5906" width="16.88671875" style="1" customWidth="1"/>
    <col min="5907" max="6144" width="9.109375" style="1"/>
    <col min="6145" max="6145" width="6.109375" style="1" customWidth="1"/>
    <col min="6146" max="6146" width="29" style="1" customWidth="1"/>
    <col min="6147" max="6147" width="8.5546875" style="1" customWidth="1"/>
    <col min="6148" max="6148" width="16.109375" style="1" customWidth="1"/>
    <col min="6149" max="6150" width="14.5546875" style="1" customWidth="1"/>
    <col min="6151" max="6151" width="7.88671875" style="1" customWidth="1"/>
    <col min="6152" max="6152" width="15" style="1" customWidth="1"/>
    <col min="6153" max="6153" width="14.5546875" style="1" customWidth="1"/>
    <col min="6154" max="6154" width="14.6640625" style="1" customWidth="1"/>
    <col min="6155" max="6155" width="10.88671875" style="1" customWidth="1"/>
    <col min="6156" max="6156" width="12.33203125" style="1" customWidth="1"/>
    <col min="6157" max="6157" width="14.109375" style="1" customWidth="1"/>
    <col min="6158" max="6158" width="10.88671875" style="1" customWidth="1"/>
    <col min="6159" max="6159" width="8.5546875" style="1" customWidth="1"/>
    <col min="6160" max="6160" width="16.6640625" style="1" customWidth="1"/>
    <col min="6161" max="6161" width="16.33203125" style="1" customWidth="1"/>
    <col min="6162" max="6162" width="16.88671875" style="1" customWidth="1"/>
    <col min="6163" max="6400" width="9.109375" style="1"/>
    <col min="6401" max="6401" width="6.109375" style="1" customWidth="1"/>
    <col min="6402" max="6402" width="29" style="1" customWidth="1"/>
    <col min="6403" max="6403" width="8.5546875" style="1" customWidth="1"/>
    <col min="6404" max="6404" width="16.109375" style="1" customWidth="1"/>
    <col min="6405" max="6406" width="14.5546875" style="1" customWidth="1"/>
    <col min="6407" max="6407" width="7.88671875" style="1" customWidth="1"/>
    <col min="6408" max="6408" width="15" style="1" customWidth="1"/>
    <col min="6409" max="6409" width="14.5546875" style="1" customWidth="1"/>
    <col min="6410" max="6410" width="14.6640625" style="1" customWidth="1"/>
    <col min="6411" max="6411" width="10.88671875" style="1" customWidth="1"/>
    <col min="6412" max="6412" width="12.33203125" style="1" customWidth="1"/>
    <col min="6413" max="6413" width="14.109375" style="1" customWidth="1"/>
    <col min="6414" max="6414" width="10.88671875" style="1" customWidth="1"/>
    <col min="6415" max="6415" width="8.5546875" style="1" customWidth="1"/>
    <col min="6416" max="6416" width="16.6640625" style="1" customWidth="1"/>
    <col min="6417" max="6417" width="16.33203125" style="1" customWidth="1"/>
    <col min="6418" max="6418" width="16.88671875" style="1" customWidth="1"/>
    <col min="6419" max="6656" width="9.109375" style="1"/>
    <col min="6657" max="6657" width="6.109375" style="1" customWidth="1"/>
    <col min="6658" max="6658" width="29" style="1" customWidth="1"/>
    <col min="6659" max="6659" width="8.5546875" style="1" customWidth="1"/>
    <col min="6660" max="6660" width="16.109375" style="1" customWidth="1"/>
    <col min="6661" max="6662" width="14.5546875" style="1" customWidth="1"/>
    <col min="6663" max="6663" width="7.88671875" style="1" customWidth="1"/>
    <col min="6664" max="6664" width="15" style="1" customWidth="1"/>
    <col min="6665" max="6665" width="14.5546875" style="1" customWidth="1"/>
    <col min="6666" max="6666" width="14.6640625" style="1" customWidth="1"/>
    <col min="6667" max="6667" width="10.88671875" style="1" customWidth="1"/>
    <col min="6668" max="6668" width="12.33203125" style="1" customWidth="1"/>
    <col min="6669" max="6669" width="14.109375" style="1" customWidth="1"/>
    <col min="6670" max="6670" width="10.88671875" style="1" customWidth="1"/>
    <col min="6671" max="6671" width="8.5546875" style="1" customWidth="1"/>
    <col min="6672" max="6672" width="16.6640625" style="1" customWidth="1"/>
    <col min="6673" max="6673" width="16.33203125" style="1" customWidth="1"/>
    <col min="6674" max="6674" width="16.88671875" style="1" customWidth="1"/>
    <col min="6675" max="6912" width="9.109375" style="1"/>
    <col min="6913" max="6913" width="6.109375" style="1" customWidth="1"/>
    <col min="6914" max="6914" width="29" style="1" customWidth="1"/>
    <col min="6915" max="6915" width="8.5546875" style="1" customWidth="1"/>
    <col min="6916" max="6916" width="16.109375" style="1" customWidth="1"/>
    <col min="6917" max="6918" width="14.5546875" style="1" customWidth="1"/>
    <col min="6919" max="6919" width="7.88671875" style="1" customWidth="1"/>
    <col min="6920" max="6920" width="15" style="1" customWidth="1"/>
    <col min="6921" max="6921" width="14.5546875" style="1" customWidth="1"/>
    <col min="6922" max="6922" width="14.6640625" style="1" customWidth="1"/>
    <col min="6923" max="6923" width="10.88671875" style="1" customWidth="1"/>
    <col min="6924" max="6924" width="12.33203125" style="1" customWidth="1"/>
    <col min="6925" max="6925" width="14.109375" style="1" customWidth="1"/>
    <col min="6926" max="6926" width="10.88671875" style="1" customWidth="1"/>
    <col min="6927" max="6927" width="8.5546875" style="1" customWidth="1"/>
    <col min="6928" max="6928" width="16.6640625" style="1" customWidth="1"/>
    <col min="6929" max="6929" width="16.33203125" style="1" customWidth="1"/>
    <col min="6930" max="6930" width="16.88671875" style="1" customWidth="1"/>
    <col min="6931" max="7168" width="9.109375" style="1"/>
    <col min="7169" max="7169" width="6.109375" style="1" customWidth="1"/>
    <col min="7170" max="7170" width="29" style="1" customWidth="1"/>
    <col min="7171" max="7171" width="8.5546875" style="1" customWidth="1"/>
    <col min="7172" max="7172" width="16.109375" style="1" customWidth="1"/>
    <col min="7173" max="7174" width="14.5546875" style="1" customWidth="1"/>
    <col min="7175" max="7175" width="7.88671875" style="1" customWidth="1"/>
    <col min="7176" max="7176" width="15" style="1" customWidth="1"/>
    <col min="7177" max="7177" width="14.5546875" style="1" customWidth="1"/>
    <col min="7178" max="7178" width="14.6640625" style="1" customWidth="1"/>
    <col min="7179" max="7179" width="10.88671875" style="1" customWidth="1"/>
    <col min="7180" max="7180" width="12.33203125" style="1" customWidth="1"/>
    <col min="7181" max="7181" width="14.109375" style="1" customWidth="1"/>
    <col min="7182" max="7182" width="10.88671875" style="1" customWidth="1"/>
    <col min="7183" max="7183" width="8.5546875" style="1" customWidth="1"/>
    <col min="7184" max="7184" width="16.6640625" style="1" customWidth="1"/>
    <col min="7185" max="7185" width="16.33203125" style="1" customWidth="1"/>
    <col min="7186" max="7186" width="16.88671875" style="1" customWidth="1"/>
    <col min="7187" max="7424" width="9.109375" style="1"/>
    <col min="7425" max="7425" width="6.109375" style="1" customWidth="1"/>
    <col min="7426" max="7426" width="29" style="1" customWidth="1"/>
    <col min="7427" max="7427" width="8.5546875" style="1" customWidth="1"/>
    <col min="7428" max="7428" width="16.109375" style="1" customWidth="1"/>
    <col min="7429" max="7430" width="14.5546875" style="1" customWidth="1"/>
    <col min="7431" max="7431" width="7.88671875" style="1" customWidth="1"/>
    <col min="7432" max="7432" width="15" style="1" customWidth="1"/>
    <col min="7433" max="7433" width="14.5546875" style="1" customWidth="1"/>
    <col min="7434" max="7434" width="14.6640625" style="1" customWidth="1"/>
    <col min="7435" max="7435" width="10.88671875" style="1" customWidth="1"/>
    <col min="7436" max="7436" width="12.33203125" style="1" customWidth="1"/>
    <col min="7437" max="7437" width="14.109375" style="1" customWidth="1"/>
    <col min="7438" max="7438" width="10.88671875" style="1" customWidth="1"/>
    <col min="7439" max="7439" width="8.5546875" style="1" customWidth="1"/>
    <col min="7440" max="7440" width="16.6640625" style="1" customWidth="1"/>
    <col min="7441" max="7441" width="16.33203125" style="1" customWidth="1"/>
    <col min="7442" max="7442" width="16.88671875" style="1" customWidth="1"/>
    <col min="7443" max="7680" width="9.109375" style="1"/>
    <col min="7681" max="7681" width="6.109375" style="1" customWidth="1"/>
    <col min="7682" max="7682" width="29" style="1" customWidth="1"/>
    <col min="7683" max="7683" width="8.5546875" style="1" customWidth="1"/>
    <col min="7684" max="7684" width="16.109375" style="1" customWidth="1"/>
    <col min="7685" max="7686" width="14.5546875" style="1" customWidth="1"/>
    <col min="7687" max="7687" width="7.88671875" style="1" customWidth="1"/>
    <col min="7688" max="7688" width="15" style="1" customWidth="1"/>
    <col min="7689" max="7689" width="14.5546875" style="1" customWidth="1"/>
    <col min="7690" max="7690" width="14.6640625" style="1" customWidth="1"/>
    <col min="7691" max="7691" width="10.88671875" style="1" customWidth="1"/>
    <col min="7692" max="7692" width="12.33203125" style="1" customWidth="1"/>
    <col min="7693" max="7693" width="14.109375" style="1" customWidth="1"/>
    <col min="7694" max="7694" width="10.88671875" style="1" customWidth="1"/>
    <col min="7695" max="7695" width="8.5546875" style="1" customWidth="1"/>
    <col min="7696" max="7696" width="16.6640625" style="1" customWidth="1"/>
    <col min="7697" max="7697" width="16.33203125" style="1" customWidth="1"/>
    <col min="7698" max="7698" width="16.88671875" style="1" customWidth="1"/>
    <col min="7699" max="7936" width="9.109375" style="1"/>
    <col min="7937" max="7937" width="6.109375" style="1" customWidth="1"/>
    <col min="7938" max="7938" width="29" style="1" customWidth="1"/>
    <col min="7939" max="7939" width="8.5546875" style="1" customWidth="1"/>
    <col min="7940" max="7940" width="16.109375" style="1" customWidth="1"/>
    <col min="7941" max="7942" width="14.5546875" style="1" customWidth="1"/>
    <col min="7943" max="7943" width="7.88671875" style="1" customWidth="1"/>
    <col min="7944" max="7944" width="15" style="1" customWidth="1"/>
    <col min="7945" max="7945" width="14.5546875" style="1" customWidth="1"/>
    <col min="7946" max="7946" width="14.6640625" style="1" customWidth="1"/>
    <col min="7947" max="7947" width="10.88671875" style="1" customWidth="1"/>
    <col min="7948" max="7948" width="12.33203125" style="1" customWidth="1"/>
    <col min="7949" max="7949" width="14.109375" style="1" customWidth="1"/>
    <col min="7950" max="7950" width="10.88671875" style="1" customWidth="1"/>
    <col min="7951" max="7951" width="8.5546875" style="1" customWidth="1"/>
    <col min="7952" max="7952" width="16.6640625" style="1" customWidth="1"/>
    <col min="7953" max="7953" width="16.33203125" style="1" customWidth="1"/>
    <col min="7954" max="7954" width="16.88671875" style="1" customWidth="1"/>
    <col min="7955" max="8192" width="9.109375" style="1"/>
    <col min="8193" max="8193" width="6.109375" style="1" customWidth="1"/>
    <col min="8194" max="8194" width="29" style="1" customWidth="1"/>
    <col min="8195" max="8195" width="8.5546875" style="1" customWidth="1"/>
    <col min="8196" max="8196" width="16.109375" style="1" customWidth="1"/>
    <col min="8197" max="8198" width="14.5546875" style="1" customWidth="1"/>
    <col min="8199" max="8199" width="7.88671875" style="1" customWidth="1"/>
    <col min="8200" max="8200" width="15" style="1" customWidth="1"/>
    <col min="8201" max="8201" width="14.5546875" style="1" customWidth="1"/>
    <col min="8202" max="8202" width="14.6640625" style="1" customWidth="1"/>
    <col min="8203" max="8203" width="10.88671875" style="1" customWidth="1"/>
    <col min="8204" max="8204" width="12.33203125" style="1" customWidth="1"/>
    <col min="8205" max="8205" width="14.109375" style="1" customWidth="1"/>
    <col min="8206" max="8206" width="10.88671875" style="1" customWidth="1"/>
    <col min="8207" max="8207" width="8.5546875" style="1" customWidth="1"/>
    <col min="8208" max="8208" width="16.6640625" style="1" customWidth="1"/>
    <col min="8209" max="8209" width="16.33203125" style="1" customWidth="1"/>
    <col min="8210" max="8210" width="16.88671875" style="1" customWidth="1"/>
    <col min="8211" max="8448" width="9.109375" style="1"/>
    <col min="8449" max="8449" width="6.109375" style="1" customWidth="1"/>
    <col min="8450" max="8450" width="29" style="1" customWidth="1"/>
    <col min="8451" max="8451" width="8.5546875" style="1" customWidth="1"/>
    <col min="8452" max="8452" width="16.109375" style="1" customWidth="1"/>
    <col min="8453" max="8454" width="14.5546875" style="1" customWidth="1"/>
    <col min="8455" max="8455" width="7.88671875" style="1" customWidth="1"/>
    <col min="8456" max="8456" width="15" style="1" customWidth="1"/>
    <col min="8457" max="8457" width="14.5546875" style="1" customWidth="1"/>
    <col min="8458" max="8458" width="14.6640625" style="1" customWidth="1"/>
    <col min="8459" max="8459" width="10.88671875" style="1" customWidth="1"/>
    <col min="8460" max="8460" width="12.33203125" style="1" customWidth="1"/>
    <col min="8461" max="8461" width="14.109375" style="1" customWidth="1"/>
    <col min="8462" max="8462" width="10.88671875" style="1" customWidth="1"/>
    <col min="8463" max="8463" width="8.5546875" style="1" customWidth="1"/>
    <col min="8464" max="8464" width="16.6640625" style="1" customWidth="1"/>
    <col min="8465" max="8465" width="16.33203125" style="1" customWidth="1"/>
    <col min="8466" max="8466" width="16.88671875" style="1" customWidth="1"/>
    <col min="8467" max="8704" width="9.109375" style="1"/>
    <col min="8705" max="8705" width="6.109375" style="1" customWidth="1"/>
    <col min="8706" max="8706" width="29" style="1" customWidth="1"/>
    <col min="8707" max="8707" width="8.5546875" style="1" customWidth="1"/>
    <col min="8708" max="8708" width="16.109375" style="1" customWidth="1"/>
    <col min="8709" max="8710" width="14.5546875" style="1" customWidth="1"/>
    <col min="8711" max="8711" width="7.88671875" style="1" customWidth="1"/>
    <col min="8712" max="8712" width="15" style="1" customWidth="1"/>
    <col min="8713" max="8713" width="14.5546875" style="1" customWidth="1"/>
    <col min="8714" max="8714" width="14.6640625" style="1" customWidth="1"/>
    <col min="8715" max="8715" width="10.88671875" style="1" customWidth="1"/>
    <col min="8716" max="8716" width="12.33203125" style="1" customWidth="1"/>
    <col min="8717" max="8717" width="14.109375" style="1" customWidth="1"/>
    <col min="8718" max="8718" width="10.88671875" style="1" customWidth="1"/>
    <col min="8719" max="8719" width="8.5546875" style="1" customWidth="1"/>
    <col min="8720" max="8720" width="16.6640625" style="1" customWidth="1"/>
    <col min="8721" max="8721" width="16.33203125" style="1" customWidth="1"/>
    <col min="8722" max="8722" width="16.88671875" style="1" customWidth="1"/>
    <col min="8723" max="8960" width="9.109375" style="1"/>
    <col min="8961" max="8961" width="6.109375" style="1" customWidth="1"/>
    <col min="8962" max="8962" width="29" style="1" customWidth="1"/>
    <col min="8963" max="8963" width="8.5546875" style="1" customWidth="1"/>
    <col min="8964" max="8964" width="16.109375" style="1" customWidth="1"/>
    <col min="8965" max="8966" width="14.5546875" style="1" customWidth="1"/>
    <col min="8967" max="8967" width="7.88671875" style="1" customWidth="1"/>
    <col min="8968" max="8968" width="15" style="1" customWidth="1"/>
    <col min="8969" max="8969" width="14.5546875" style="1" customWidth="1"/>
    <col min="8970" max="8970" width="14.6640625" style="1" customWidth="1"/>
    <col min="8971" max="8971" width="10.88671875" style="1" customWidth="1"/>
    <col min="8972" max="8972" width="12.33203125" style="1" customWidth="1"/>
    <col min="8973" max="8973" width="14.109375" style="1" customWidth="1"/>
    <col min="8974" max="8974" width="10.88671875" style="1" customWidth="1"/>
    <col min="8975" max="8975" width="8.5546875" style="1" customWidth="1"/>
    <col min="8976" max="8976" width="16.6640625" style="1" customWidth="1"/>
    <col min="8977" max="8977" width="16.33203125" style="1" customWidth="1"/>
    <col min="8978" max="8978" width="16.88671875" style="1" customWidth="1"/>
    <col min="8979" max="9216" width="9.109375" style="1"/>
    <col min="9217" max="9217" width="6.109375" style="1" customWidth="1"/>
    <col min="9218" max="9218" width="29" style="1" customWidth="1"/>
    <col min="9219" max="9219" width="8.5546875" style="1" customWidth="1"/>
    <col min="9220" max="9220" width="16.109375" style="1" customWidth="1"/>
    <col min="9221" max="9222" width="14.5546875" style="1" customWidth="1"/>
    <col min="9223" max="9223" width="7.88671875" style="1" customWidth="1"/>
    <col min="9224" max="9224" width="15" style="1" customWidth="1"/>
    <col min="9225" max="9225" width="14.5546875" style="1" customWidth="1"/>
    <col min="9226" max="9226" width="14.6640625" style="1" customWidth="1"/>
    <col min="9227" max="9227" width="10.88671875" style="1" customWidth="1"/>
    <col min="9228" max="9228" width="12.33203125" style="1" customWidth="1"/>
    <col min="9229" max="9229" width="14.109375" style="1" customWidth="1"/>
    <col min="9230" max="9230" width="10.88671875" style="1" customWidth="1"/>
    <col min="9231" max="9231" width="8.5546875" style="1" customWidth="1"/>
    <col min="9232" max="9232" width="16.6640625" style="1" customWidth="1"/>
    <col min="9233" max="9233" width="16.33203125" style="1" customWidth="1"/>
    <col min="9234" max="9234" width="16.88671875" style="1" customWidth="1"/>
    <col min="9235" max="9472" width="9.109375" style="1"/>
    <col min="9473" max="9473" width="6.109375" style="1" customWidth="1"/>
    <col min="9474" max="9474" width="29" style="1" customWidth="1"/>
    <col min="9475" max="9475" width="8.5546875" style="1" customWidth="1"/>
    <col min="9476" max="9476" width="16.109375" style="1" customWidth="1"/>
    <col min="9477" max="9478" width="14.5546875" style="1" customWidth="1"/>
    <col min="9479" max="9479" width="7.88671875" style="1" customWidth="1"/>
    <col min="9480" max="9480" width="15" style="1" customWidth="1"/>
    <col min="9481" max="9481" width="14.5546875" style="1" customWidth="1"/>
    <col min="9482" max="9482" width="14.6640625" style="1" customWidth="1"/>
    <col min="9483" max="9483" width="10.88671875" style="1" customWidth="1"/>
    <col min="9484" max="9484" width="12.33203125" style="1" customWidth="1"/>
    <col min="9485" max="9485" width="14.109375" style="1" customWidth="1"/>
    <col min="9486" max="9486" width="10.88671875" style="1" customWidth="1"/>
    <col min="9487" max="9487" width="8.5546875" style="1" customWidth="1"/>
    <col min="9488" max="9488" width="16.6640625" style="1" customWidth="1"/>
    <col min="9489" max="9489" width="16.33203125" style="1" customWidth="1"/>
    <col min="9490" max="9490" width="16.88671875" style="1" customWidth="1"/>
    <col min="9491" max="9728" width="9.109375" style="1"/>
    <col min="9729" max="9729" width="6.109375" style="1" customWidth="1"/>
    <col min="9730" max="9730" width="29" style="1" customWidth="1"/>
    <col min="9731" max="9731" width="8.5546875" style="1" customWidth="1"/>
    <col min="9732" max="9732" width="16.109375" style="1" customWidth="1"/>
    <col min="9733" max="9734" width="14.5546875" style="1" customWidth="1"/>
    <col min="9735" max="9735" width="7.88671875" style="1" customWidth="1"/>
    <col min="9736" max="9736" width="15" style="1" customWidth="1"/>
    <col min="9737" max="9737" width="14.5546875" style="1" customWidth="1"/>
    <col min="9738" max="9738" width="14.6640625" style="1" customWidth="1"/>
    <col min="9739" max="9739" width="10.88671875" style="1" customWidth="1"/>
    <col min="9740" max="9740" width="12.33203125" style="1" customWidth="1"/>
    <col min="9741" max="9741" width="14.109375" style="1" customWidth="1"/>
    <col min="9742" max="9742" width="10.88671875" style="1" customWidth="1"/>
    <col min="9743" max="9743" width="8.5546875" style="1" customWidth="1"/>
    <col min="9744" max="9744" width="16.6640625" style="1" customWidth="1"/>
    <col min="9745" max="9745" width="16.33203125" style="1" customWidth="1"/>
    <col min="9746" max="9746" width="16.88671875" style="1" customWidth="1"/>
    <col min="9747" max="9984" width="9.109375" style="1"/>
    <col min="9985" max="9985" width="6.109375" style="1" customWidth="1"/>
    <col min="9986" max="9986" width="29" style="1" customWidth="1"/>
    <col min="9987" max="9987" width="8.5546875" style="1" customWidth="1"/>
    <col min="9988" max="9988" width="16.109375" style="1" customWidth="1"/>
    <col min="9989" max="9990" width="14.5546875" style="1" customWidth="1"/>
    <col min="9991" max="9991" width="7.88671875" style="1" customWidth="1"/>
    <col min="9992" max="9992" width="15" style="1" customWidth="1"/>
    <col min="9993" max="9993" width="14.5546875" style="1" customWidth="1"/>
    <col min="9994" max="9994" width="14.6640625" style="1" customWidth="1"/>
    <col min="9995" max="9995" width="10.88671875" style="1" customWidth="1"/>
    <col min="9996" max="9996" width="12.33203125" style="1" customWidth="1"/>
    <col min="9997" max="9997" width="14.109375" style="1" customWidth="1"/>
    <col min="9998" max="9998" width="10.88671875" style="1" customWidth="1"/>
    <col min="9999" max="9999" width="8.5546875" style="1" customWidth="1"/>
    <col min="10000" max="10000" width="16.6640625" style="1" customWidth="1"/>
    <col min="10001" max="10001" width="16.33203125" style="1" customWidth="1"/>
    <col min="10002" max="10002" width="16.88671875" style="1" customWidth="1"/>
    <col min="10003" max="10240" width="9.109375" style="1"/>
    <col min="10241" max="10241" width="6.109375" style="1" customWidth="1"/>
    <col min="10242" max="10242" width="29" style="1" customWidth="1"/>
    <col min="10243" max="10243" width="8.5546875" style="1" customWidth="1"/>
    <col min="10244" max="10244" width="16.109375" style="1" customWidth="1"/>
    <col min="10245" max="10246" width="14.5546875" style="1" customWidth="1"/>
    <col min="10247" max="10247" width="7.88671875" style="1" customWidth="1"/>
    <col min="10248" max="10248" width="15" style="1" customWidth="1"/>
    <col min="10249" max="10249" width="14.5546875" style="1" customWidth="1"/>
    <col min="10250" max="10250" width="14.6640625" style="1" customWidth="1"/>
    <col min="10251" max="10251" width="10.88671875" style="1" customWidth="1"/>
    <col min="10252" max="10252" width="12.33203125" style="1" customWidth="1"/>
    <col min="10253" max="10253" width="14.109375" style="1" customWidth="1"/>
    <col min="10254" max="10254" width="10.88671875" style="1" customWidth="1"/>
    <col min="10255" max="10255" width="8.5546875" style="1" customWidth="1"/>
    <col min="10256" max="10256" width="16.6640625" style="1" customWidth="1"/>
    <col min="10257" max="10257" width="16.33203125" style="1" customWidth="1"/>
    <col min="10258" max="10258" width="16.88671875" style="1" customWidth="1"/>
    <col min="10259" max="10496" width="9.109375" style="1"/>
    <col min="10497" max="10497" width="6.109375" style="1" customWidth="1"/>
    <col min="10498" max="10498" width="29" style="1" customWidth="1"/>
    <col min="10499" max="10499" width="8.5546875" style="1" customWidth="1"/>
    <col min="10500" max="10500" width="16.109375" style="1" customWidth="1"/>
    <col min="10501" max="10502" width="14.5546875" style="1" customWidth="1"/>
    <col min="10503" max="10503" width="7.88671875" style="1" customWidth="1"/>
    <col min="10504" max="10504" width="15" style="1" customWidth="1"/>
    <col min="10505" max="10505" width="14.5546875" style="1" customWidth="1"/>
    <col min="10506" max="10506" width="14.6640625" style="1" customWidth="1"/>
    <col min="10507" max="10507" width="10.88671875" style="1" customWidth="1"/>
    <col min="10508" max="10508" width="12.33203125" style="1" customWidth="1"/>
    <col min="10509" max="10509" width="14.109375" style="1" customWidth="1"/>
    <col min="10510" max="10510" width="10.88671875" style="1" customWidth="1"/>
    <col min="10511" max="10511" width="8.5546875" style="1" customWidth="1"/>
    <col min="10512" max="10512" width="16.6640625" style="1" customWidth="1"/>
    <col min="10513" max="10513" width="16.33203125" style="1" customWidth="1"/>
    <col min="10514" max="10514" width="16.88671875" style="1" customWidth="1"/>
    <col min="10515" max="10752" width="9.109375" style="1"/>
    <col min="10753" max="10753" width="6.109375" style="1" customWidth="1"/>
    <col min="10754" max="10754" width="29" style="1" customWidth="1"/>
    <col min="10755" max="10755" width="8.5546875" style="1" customWidth="1"/>
    <col min="10756" max="10756" width="16.109375" style="1" customWidth="1"/>
    <col min="10757" max="10758" width="14.5546875" style="1" customWidth="1"/>
    <col min="10759" max="10759" width="7.88671875" style="1" customWidth="1"/>
    <col min="10760" max="10760" width="15" style="1" customWidth="1"/>
    <col min="10761" max="10761" width="14.5546875" style="1" customWidth="1"/>
    <col min="10762" max="10762" width="14.6640625" style="1" customWidth="1"/>
    <col min="10763" max="10763" width="10.88671875" style="1" customWidth="1"/>
    <col min="10764" max="10764" width="12.33203125" style="1" customWidth="1"/>
    <col min="10765" max="10765" width="14.109375" style="1" customWidth="1"/>
    <col min="10766" max="10766" width="10.88671875" style="1" customWidth="1"/>
    <col min="10767" max="10767" width="8.5546875" style="1" customWidth="1"/>
    <col min="10768" max="10768" width="16.6640625" style="1" customWidth="1"/>
    <col min="10769" max="10769" width="16.33203125" style="1" customWidth="1"/>
    <col min="10770" max="10770" width="16.88671875" style="1" customWidth="1"/>
    <col min="10771" max="11008" width="9.109375" style="1"/>
    <col min="11009" max="11009" width="6.109375" style="1" customWidth="1"/>
    <col min="11010" max="11010" width="29" style="1" customWidth="1"/>
    <col min="11011" max="11011" width="8.5546875" style="1" customWidth="1"/>
    <col min="11012" max="11012" width="16.109375" style="1" customWidth="1"/>
    <col min="11013" max="11014" width="14.5546875" style="1" customWidth="1"/>
    <col min="11015" max="11015" width="7.88671875" style="1" customWidth="1"/>
    <col min="11016" max="11016" width="15" style="1" customWidth="1"/>
    <col min="11017" max="11017" width="14.5546875" style="1" customWidth="1"/>
    <col min="11018" max="11018" width="14.6640625" style="1" customWidth="1"/>
    <col min="11019" max="11019" width="10.88671875" style="1" customWidth="1"/>
    <col min="11020" max="11020" width="12.33203125" style="1" customWidth="1"/>
    <col min="11021" max="11021" width="14.109375" style="1" customWidth="1"/>
    <col min="11022" max="11022" width="10.88671875" style="1" customWidth="1"/>
    <col min="11023" max="11023" width="8.5546875" style="1" customWidth="1"/>
    <col min="11024" max="11024" width="16.6640625" style="1" customWidth="1"/>
    <col min="11025" max="11025" width="16.33203125" style="1" customWidth="1"/>
    <col min="11026" max="11026" width="16.88671875" style="1" customWidth="1"/>
    <col min="11027" max="11264" width="9.109375" style="1"/>
    <col min="11265" max="11265" width="6.109375" style="1" customWidth="1"/>
    <col min="11266" max="11266" width="29" style="1" customWidth="1"/>
    <col min="11267" max="11267" width="8.5546875" style="1" customWidth="1"/>
    <col min="11268" max="11268" width="16.109375" style="1" customWidth="1"/>
    <col min="11269" max="11270" width="14.5546875" style="1" customWidth="1"/>
    <col min="11271" max="11271" width="7.88671875" style="1" customWidth="1"/>
    <col min="11272" max="11272" width="15" style="1" customWidth="1"/>
    <col min="11273" max="11273" width="14.5546875" style="1" customWidth="1"/>
    <col min="11274" max="11274" width="14.6640625" style="1" customWidth="1"/>
    <col min="11275" max="11275" width="10.88671875" style="1" customWidth="1"/>
    <col min="11276" max="11276" width="12.33203125" style="1" customWidth="1"/>
    <col min="11277" max="11277" width="14.109375" style="1" customWidth="1"/>
    <col min="11278" max="11278" width="10.88671875" style="1" customWidth="1"/>
    <col min="11279" max="11279" width="8.5546875" style="1" customWidth="1"/>
    <col min="11280" max="11280" width="16.6640625" style="1" customWidth="1"/>
    <col min="11281" max="11281" width="16.33203125" style="1" customWidth="1"/>
    <col min="11282" max="11282" width="16.88671875" style="1" customWidth="1"/>
    <col min="11283" max="11520" width="9.109375" style="1"/>
    <col min="11521" max="11521" width="6.109375" style="1" customWidth="1"/>
    <col min="11522" max="11522" width="29" style="1" customWidth="1"/>
    <col min="11523" max="11523" width="8.5546875" style="1" customWidth="1"/>
    <col min="11524" max="11524" width="16.109375" style="1" customWidth="1"/>
    <col min="11525" max="11526" width="14.5546875" style="1" customWidth="1"/>
    <col min="11527" max="11527" width="7.88671875" style="1" customWidth="1"/>
    <col min="11528" max="11528" width="15" style="1" customWidth="1"/>
    <col min="11529" max="11529" width="14.5546875" style="1" customWidth="1"/>
    <col min="11530" max="11530" width="14.6640625" style="1" customWidth="1"/>
    <col min="11531" max="11531" width="10.88671875" style="1" customWidth="1"/>
    <col min="11532" max="11532" width="12.33203125" style="1" customWidth="1"/>
    <col min="11533" max="11533" width="14.109375" style="1" customWidth="1"/>
    <col min="11534" max="11534" width="10.88671875" style="1" customWidth="1"/>
    <col min="11535" max="11535" width="8.5546875" style="1" customWidth="1"/>
    <col min="11536" max="11536" width="16.6640625" style="1" customWidth="1"/>
    <col min="11537" max="11537" width="16.33203125" style="1" customWidth="1"/>
    <col min="11538" max="11538" width="16.88671875" style="1" customWidth="1"/>
    <col min="11539" max="11776" width="9.109375" style="1"/>
    <col min="11777" max="11777" width="6.109375" style="1" customWidth="1"/>
    <col min="11778" max="11778" width="29" style="1" customWidth="1"/>
    <col min="11779" max="11779" width="8.5546875" style="1" customWidth="1"/>
    <col min="11780" max="11780" width="16.109375" style="1" customWidth="1"/>
    <col min="11781" max="11782" width="14.5546875" style="1" customWidth="1"/>
    <col min="11783" max="11783" width="7.88671875" style="1" customWidth="1"/>
    <col min="11784" max="11784" width="15" style="1" customWidth="1"/>
    <col min="11785" max="11785" width="14.5546875" style="1" customWidth="1"/>
    <col min="11786" max="11786" width="14.6640625" style="1" customWidth="1"/>
    <col min="11787" max="11787" width="10.88671875" style="1" customWidth="1"/>
    <col min="11788" max="11788" width="12.33203125" style="1" customWidth="1"/>
    <col min="11789" max="11789" width="14.109375" style="1" customWidth="1"/>
    <col min="11790" max="11790" width="10.88671875" style="1" customWidth="1"/>
    <col min="11791" max="11791" width="8.5546875" style="1" customWidth="1"/>
    <col min="11792" max="11792" width="16.6640625" style="1" customWidth="1"/>
    <col min="11793" max="11793" width="16.33203125" style="1" customWidth="1"/>
    <col min="11794" max="11794" width="16.88671875" style="1" customWidth="1"/>
    <col min="11795" max="12032" width="9.109375" style="1"/>
    <col min="12033" max="12033" width="6.109375" style="1" customWidth="1"/>
    <col min="12034" max="12034" width="29" style="1" customWidth="1"/>
    <col min="12035" max="12035" width="8.5546875" style="1" customWidth="1"/>
    <col min="12036" max="12036" width="16.109375" style="1" customWidth="1"/>
    <col min="12037" max="12038" width="14.5546875" style="1" customWidth="1"/>
    <col min="12039" max="12039" width="7.88671875" style="1" customWidth="1"/>
    <col min="12040" max="12040" width="15" style="1" customWidth="1"/>
    <col min="12041" max="12041" width="14.5546875" style="1" customWidth="1"/>
    <col min="12042" max="12042" width="14.6640625" style="1" customWidth="1"/>
    <col min="12043" max="12043" width="10.88671875" style="1" customWidth="1"/>
    <col min="12044" max="12044" width="12.33203125" style="1" customWidth="1"/>
    <col min="12045" max="12045" width="14.109375" style="1" customWidth="1"/>
    <col min="12046" max="12046" width="10.88671875" style="1" customWidth="1"/>
    <col min="12047" max="12047" width="8.5546875" style="1" customWidth="1"/>
    <col min="12048" max="12048" width="16.6640625" style="1" customWidth="1"/>
    <col min="12049" max="12049" width="16.33203125" style="1" customWidth="1"/>
    <col min="12050" max="12050" width="16.88671875" style="1" customWidth="1"/>
    <col min="12051" max="12288" width="9.109375" style="1"/>
    <col min="12289" max="12289" width="6.109375" style="1" customWidth="1"/>
    <col min="12290" max="12290" width="29" style="1" customWidth="1"/>
    <col min="12291" max="12291" width="8.5546875" style="1" customWidth="1"/>
    <col min="12292" max="12292" width="16.109375" style="1" customWidth="1"/>
    <col min="12293" max="12294" width="14.5546875" style="1" customWidth="1"/>
    <col min="12295" max="12295" width="7.88671875" style="1" customWidth="1"/>
    <col min="12296" max="12296" width="15" style="1" customWidth="1"/>
    <col min="12297" max="12297" width="14.5546875" style="1" customWidth="1"/>
    <col min="12298" max="12298" width="14.6640625" style="1" customWidth="1"/>
    <col min="12299" max="12299" width="10.88671875" style="1" customWidth="1"/>
    <col min="12300" max="12300" width="12.33203125" style="1" customWidth="1"/>
    <col min="12301" max="12301" width="14.109375" style="1" customWidth="1"/>
    <col min="12302" max="12302" width="10.88671875" style="1" customWidth="1"/>
    <col min="12303" max="12303" width="8.5546875" style="1" customWidth="1"/>
    <col min="12304" max="12304" width="16.6640625" style="1" customWidth="1"/>
    <col min="12305" max="12305" width="16.33203125" style="1" customWidth="1"/>
    <col min="12306" max="12306" width="16.88671875" style="1" customWidth="1"/>
    <col min="12307" max="12544" width="9.109375" style="1"/>
    <col min="12545" max="12545" width="6.109375" style="1" customWidth="1"/>
    <col min="12546" max="12546" width="29" style="1" customWidth="1"/>
    <col min="12547" max="12547" width="8.5546875" style="1" customWidth="1"/>
    <col min="12548" max="12548" width="16.109375" style="1" customWidth="1"/>
    <col min="12549" max="12550" width="14.5546875" style="1" customWidth="1"/>
    <col min="12551" max="12551" width="7.88671875" style="1" customWidth="1"/>
    <col min="12552" max="12552" width="15" style="1" customWidth="1"/>
    <col min="12553" max="12553" width="14.5546875" style="1" customWidth="1"/>
    <col min="12554" max="12554" width="14.6640625" style="1" customWidth="1"/>
    <col min="12555" max="12555" width="10.88671875" style="1" customWidth="1"/>
    <col min="12556" max="12556" width="12.33203125" style="1" customWidth="1"/>
    <col min="12557" max="12557" width="14.109375" style="1" customWidth="1"/>
    <col min="12558" max="12558" width="10.88671875" style="1" customWidth="1"/>
    <col min="12559" max="12559" width="8.5546875" style="1" customWidth="1"/>
    <col min="12560" max="12560" width="16.6640625" style="1" customWidth="1"/>
    <col min="12561" max="12561" width="16.33203125" style="1" customWidth="1"/>
    <col min="12562" max="12562" width="16.88671875" style="1" customWidth="1"/>
    <col min="12563" max="12800" width="9.109375" style="1"/>
    <col min="12801" max="12801" width="6.109375" style="1" customWidth="1"/>
    <col min="12802" max="12802" width="29" style="1" customWidth="1"/>
    <col min="12803" max="12803" width="8.5546875" style="1" customWidth="1"/>
    <col min="12804" max="12804" width="16.109375" style="1" customWidth="1"/>
    <col min="12805" max="12806" width="14.5546875" style="1" customWidth="1"/>
    <col min="12807" max="12807" width="7.88671875" style="1" customWidth="1"/>
    <col min="12808" max="12808" width="15" style="1" customWidth="1"/>
    <col min="12809" max="12809" width="14.5546875" style="1" customWidth="1"/>
    <col min="12810" max="12810" width="14.6640625" style="1" customWidth="1"/>
    <col min="12811" max="12811" width="10.88671875" style="1" customWidth="1"/>
    <col min="12812" max="12812" width="12.33203125" style="1" customWidth="1"/>
    <col min="12813" max="12813" width="14.109375" style="1" customWidth="1"/>
    <col min="12814" max="12814" width="10.88671875" style="1" customWidth="1"/>
    <col min="12815" max="12815" width="8.5546875" style="1" customWidth="1"/>
    <col min="12816" max="12816" width="16.6640625" style="1" customWidth="1"/>
    <col min="12817" max="12817" width="16.33203125" style="1" customWidth="1"/>
    <col min="12818" max="12818" width="16.88671875" style="1" customWidth="1"/>
    <col min="12819" max="13056" width="9.109375" style="1"/>
    <col min="13057" max="13057" width="6.109375" style="1" customWidth="1"/>
    <col min="13058" max="13058" width="29" style="1" customWidth="1"/>
    <col min="13059" max="13059" width="8.5546875" style="1" customWidth="1"/>
    <col min="13060" max="13060" width="16.109375" style="1" customWidth="1"/>
    <col min="13061" max="13062" width="14.5546875" style="1" customWidth="1"/>
    <col min="13063" max="13063" width="7.88671875" style="1" customWidth="1"/>
    <col min="13064" max="13064" width="15" style="1" customWidth="1"/>
    <col min="13065" max="13065" width="14.5546875" style="1" customWidth="1"/>
    <col min="13066" max="13066" width="14.6640625" style="1" customWidth="1"/>
    <col min="13067" max="13067" width="10.88671875" style="1" customWidth="1"/>
    <col min="13068" max="13068" width="12.33203125" style="1" customWidth="1"/>
    <col min="13069" max="13069" width="14.109375" style="1" customWidth="1"/>
    <col min="13070" max="13070" width="10.88671875" style="1" customWidth="1"/>
    <col min="13071" max="13071" width="8.5546875" style="1" customWidth="1"/>
    <col min="13072" max="13072" width="16.6640625" style="1" customWidth="1"/>
    <col min="13073" max="13073" width="16.33203125" style="1" customWidth="1"/>
    <col min="13074" max="13074" width="16.88671875" style="1" customWidth="1"/>
    <col min="13075" max="13312" width="9.109375" style="1"/>
    <col min="13313" max="13313" width="6.109375" style="1" customWidth="1"/>
    <col min="13314" max="13314" width="29" style="1" customWidth="1"/>
    <col min="13315" max="13315" width="8.5546875" style="1" customWidth="1"/>
    <col min="13316" max="13316" width="16.109375" style="1" customWidth="1"/>
    <col min="13317" max="13318" width="14.5546875" style="1" customWidth="1"/>
    <col min="13319" max="13319" width="7.88671875" style="1" customWidth="1"/>
    <col min="13320" max="13320" width="15" style="1" customWidth="1"/>
    <col min="13321" max="13321" width="14.5546875" style="1" customWidth="1"/>
    <col min="13322" max="13322" width="14.6640625" style="1" customWidth="1"/>
    <col min="13323" max="13323" width="10.88671875" style="1" customWidth="1"/>
    <col min="13324" max="13324" width="12.33203125" style="1" customWidth="1"/>
    <col min="13325" max="13325" width="14.109375" style="1" customWidth="1"/>
    <col min="13326" max="13326" width="10.88671875" style="1" customWidth="1"/>
    <col min="13327" max="13327" width="8.5546875" style="1" customWidth="1"/>
    <col min="13328" max="13328" width="16.6640625" style="1" customWidth="1"/>
    <col min="13329" max="13329" width="16.33203125" style="1" customWidth="1"/>
    <col min="13330" max="13330" width="16.88671875" style="1" customWidth="1"/>
    <col min="13331" max="13568" width="9.109375" style="1"/>
    <col min="13569" max="13569" width="6.109375" style="1" customWidth="1"/>
    <col min="13570" max="13570" width="29" style="1" customWidth="1"/>
    <col min="13571" max="13571" width="8.5546875" style="1" customWidth="1"/>
    <col min="13572" max="13572" width="16.109375" style="1" customWidth="1"/>
    <col min="13573" max="13574" width="14.5546875" style="1" customWidth="1"/>
    <col min="13575" max="13575" width="7.88671875" style="1" customWidth="1"/>
    <col min="13576" max="13576" width="15" style="1" customWidth="1"/>
    <col min="13577" max="13577" width="14.5546875" style="1" customWidth="1"/>
    <col min="13578" max="13578" width="14.6640625" style="1" customWidth="1"/>
    <col min="13579" max="13579" width="10.88671875" style="1" customWidth="1"/>
    <col min="13580" max="13580" width="12.33203125" style="1" customWidth="1"/>
    <col min="13581" max="13581" width="14.109375" style="1" customWidth="1"/>
    <col min="13582" max="13582" width="10.88671875" style="1" customWidth="1"/>
    <col min="13583" max="13583" width="8.5546875" style="1" customWidth="1"/>
    <col min="13584" max="13584" width="16.6640625" style="1" customWidth="1"/>
    <col min="13585" max="13585" width="16.33203125" style="1" customWidth="1"/>
    <col min="13586" max="13586" width="16.88671875" style="1" customWidth="1"/>
    <col min="13587" max="13824" width="9.109375" style="1"/>
    <col min="13825" max="13825" width="6.109375" style="1" customWidth="1"/>
    <col min="13826" max="13826" width="29" style="1" customWidth="1"/>
    <col min="13827" max="13827" width="8.5546875" style="1" customWidth="1"/>
    <col min="13828" max="13828" width="16.109375" style="1" customWidth="1"/>
    <col min="13829" max="13830" width="14.5546875" style="1" customWidth="1"/>
    <col min="13831" max="13831" width="7.88671875" style="1" customWidth="1"/>
    <col min="13832" max="13832" width="15" style="1" customWidth="1"/>
    <col min="13833" max="13833" width="14.5546875" style="1" customWidth="1"/>
    <col min="13834" max="13834" width="14.6640625" style="1" customWidth="1"/>
    <col min="13835" max="13835" width="10.88671875" style="1" customWidth="1"/>
    <col min="13836" max="13836" width="12.33203125" style="1" customWidth="1"/>
    <col min="13837" max="13837" width="14.109375" style="1" customWidth="1"/>
    <col min="13838" max="13838" width="10.88671875" style="1" customWidth="1"/>
    <col min="13839" max="13839" width="8.5546875" style="1" customWidth="1"/>
    <col min="13840" max="13840" width="16.6640625" style="1" customWidth="1"/>
    <col min="13841" max="13841" width="16.33203125" style="1" customWidth="1"/>
    <col min="13842" max="13842" width="16.88671875" style="1" customWidth="1"/>
    <col min="13843" max="14080" width="9.109375" style="1"/>
    <col min="14081" max="14081" width="6.109375" style="1" customWidth="1"/>
    <col min="14082" max="14082" width="29" style="1" customWidth="1"/>
    <col min="14083" max="14083" width="8.5546875" style="1" customWidth="1"/>
    <col min="14084" max="14084" width="16.109375" style="1" customWidth="1"/>
    <col min="14085" max="14086" width="14.5546875" style="1" customWidth="1"/>
    <col min="14087" max="14087" width="7.88671875" style="1" customWidth="1"/>
    <col min="14088" max="14088" width="15" style="1" customWidth="1"/>
    <col min="14089" max="14089" width="14.5546875" style="1" customWidth="1"/>
    <col min="14090" max="14090" width="14.6640625" style="1" customWidth="1"/>
    <col min="14091" max="14091" width="10.88671875" style="1" customWidth="1"/>
    <col min="14092" max="14092" width="12.33203125" style="1" customWidth="1"/>
    <col min="14093" max="14093" width="14.109375" style="1" customWidth="1"/>
    <col min="14094" max="14094" width="10.88671875" style="1" customWidth="1"/>
    <col min="14095" max="14095" width="8.5546875" style="1" customWidth="1"/>
    <col min="14096" max="14096" width="16.6640625" style="1" customWidth="1"/>
    <col min="14097" max="14097" width="16.33203125" style="1" customWidth="1"/>
    <col min="14098" max="14098" width="16.88671875" style="1" customWidth="1"/>
    <col min="14099" max="14336" width="9.109375" style="1"/>
    <col min="14337" max="14337" width="6.109375" style="1" customWidth="1"/>
    <col min="14338" max="14338" width="29" style="1" customWidth="1"/>
    <col min="14339" max="14339" width="8.5546875" style="1" customWidth="1"/>
    <col min="14340" max="14340" width="16.109375" style="1" customWidth="1"/>
    <col min="14341" max="14342" width="14.5546875" style="1" customWidth="1"/>
    <col min="14343" max="14343" width="7.88671875" style="1" customWidth="1"/>
    <col min="14344" max="14344" width="15" style="1" customWidth="1"/>
    <col min="14345" max="14345" width="14.5546875" style="1" customWidth="1"/>
    <col min="14346" max="14346" width="14.6640625" style="1" customWidth="1"/>
    <col min="14347" max="14347" width="10.88671875" style="1" customWidth="1"/>
    <col min="14348" max="14348" width="12.33203125" style="1" customWidth="1"/>
    <col min="14349" max="14349" width="14.109375" style="1" customWidth="1"/>
    <col min="14350" max="14350" width="10.88671875" style="1" customWidth="1"/>
    <col min="14351" max="14351" width="8.5546875" style="1" customWidth="1"/>
    <col min="14352" max="14352" width="16.6640625" style="1" customWidth="1"/>
    <col min="14353" max="14353" width="16.33203125" style="1" customWidth="1"/>
    <col min="14354" max="14354" width="16.88671875" style="1" customWidth="1"/>
    <col min="14355" max="14592" width="9.109375" style="1"/>
    <col min="14593" max="14593" width="6.109375" style="1" customWidth="1"/>
    <col min="14594" max="14594" width="29" style="1" customWidth="1"/>
    <col min="14595" max="14595" width="8.5546875" style="1" customWidth="1"/>
    <col min="14596" max="14596" width="16.109375" style="1" customWidth="1"/>
    <col min="14597" max="14598" width="14.5546875" style="1" customWidth="1"/>
    <col min="14599" max="14599" width="7.88671875" style="1" customWidth="1"/>
    <col min="14600" max="14600" width="15" style="1" customWidth="1"/>
    <col min="14601" max="14601" width="14.5546875" style="1" customWidth="1"/>
    <col min="14602" max="14602" width="14.6640625" style="1" customWidth="1"/>
    <col min="14603" max="14603" width="10.88671875" style="1" customWidth="1"/>
    <col min="14604" max="14604" width="12.33203125" style="1" customWidth="1"/>
    <col min="14605" max="14605" width="14.109375" style="1" customWidth="1"/>
    <col min="14606" max="14606" width="10.88671875" style="1" customWidth="1"/>
    <col min="14607" max="14607" width="8.5546875" style="1" customWidth="1"/>
    <col min="14608" max="14608" width="16.6640625" style="1" customWidth="1"/>
    <col min="14609" max="14609" width="16.33203125" style="1" customWidth="1"/>
    <col min="14610" max="14610" width="16.88671875" style="1" customWidth="1"/>
    <col min="14611" max="14848" width="9.109375" style="1"/>
    <col min="14849" max="14849" width="6.109375" style="1" customWidth="1"/>
    <col min="14850" max="14850" width="29" style="1" customWidth="1"/>
    <col min="14851" max="14851" width="8.5546875" style="1" customWidth="1"/>
    <col min="14852" max="14852" width="16.109375" style="1" customWidth="1"/>
    <col min="14853" max="14854" width="14.5546875" style="1" customWidth="1"/>
    <col min="14855" max="14855" width="7.88671875" style="1" customWidth="1"/>
    <col min="14856" max="14856" width="15" style="1" customWidth="1"/>
    <col min="14857" max="14857" width="14.5546875" style="1" customWidth="1"/>
    <col min="14858" max="14858" width="14.6640625" style="1" customWidth="1"/>
    <col min="14859" max="14859" width="10.88671875" style="1" customWidth="1"/>
    <col min="14860" max="14860" width="12.33203125" style="1" customWidth="1"/>
    <col min="14861" max="14861" width="14.109375" style="1" customWidth="1"/>
    <col min="14862" max="14862" width="10.88671875" style="1" customWidth="1"/>
    <col min="14863" max="14863" width="8.5546875" style="1" customWidth="1"/>
    <col min="14864" max="14864" width="16.6640625" style="1" customWidth="1"/>
    <col min="14865" max="14865" width="16.33203125" style="1" customWidth="1"/>
    <col min="14866" max="14866" width="16.88671875" style="1" customWidth="1"/>
    <col min="14867" max="15104" width="9.109375" style="1"/>
    <col min="15105" max="15105" width="6.109375" style="1" customWidth="1"/>
    <col min="15106" max="15106" width="29" style="1" customWidth="1"/>
    <col min="15107" max="15107" width="8.5546875" style="1" customWidth="1"/>
    <col min="15108" max="15108" width="16.109375" style="1" customWidth="1"/>
    <col min="15109" max="15110" width="14.5546875" style="1" customWidth="1"/>
    <col min="15111" max="15111" width="7.88671875" style="1" customWidth="1"/>
    <col min="15112" max="15112" width="15" style="1" customWidth="1"/>
    <col min="15113" max="15113" width="14.5546875" style="1" customWidth="1"/>
    <col min="15114" max="15114" width="14.6640625" style="1" customWidth="1"/>
    <col min="15115" max="15115" width="10.88671875" style="1" customWidth="1"/>
    <col min="15116" max="15116" width="12.33203125" style="1" customWidth="1"/>
    <col min="15117" max="15117" width="14.109375" style="1" customWidth="1"/>
    <col min="15118" max="15118" width="10.88671875" style="1" customWidth="1"/>
    <col min="15119" max="15119" width="8.5546875" style="1" customWidth="1"/>
    <col min="15120" max="15120" width="16.6640625" style="1" customWidth="1"/>
    <col min="15121" max="15121" width="16.33203125" style="1" customWidth="1"/>
    <col min="15122" max="15122" width="16.88671875" style="1" customWidth="1"/>
    <col min="15123" max="15360" width="9.109375" style="1"/>
    <col min="15361" max="15361" width="6.109375" style="1" customWidth="1"/>
    <col min="15362" max="15362" width="29" style="1" customWidth="1"/>
    <col min="15363" max="15363" width="8.5546875" style="1" customWidth="1"/>
    <col min="15364" max="15364" width="16.109375" style="1" customWidth="1"/>
    <col min="15365" max="15366" width="14.5546875" style="1" customWidth="1"/>
    <col min="15367" max="15367" width="7.88671875" style="1" customWidth="1"/>
    <col min="15368" max="15368" width="15" style="1" customWidth="1"/>
    <col min="15369" max="15369" width="14.5546875" style="1" customWidth="1"/>
    <col min="15370" max="15370" width="14.6640625" style="1" customWidth="1"/>
    <col min="15371" max="15371" width="10.88671875" style="1" customWidth="1"/>
    <col min="15372" max="15372" width="12.33203125" style="1" customWidth="1"/>
    <col min="15373" max="15373" width="14.109375" style="1" customWidth="1"/>
    <col min="15374" max="15374" width="10.88671875" style="1" customWidth="1"/>
    <col min="15375" max="15375" width="8.5546875" style="1" customWidth="1"/>
    <col min="15376" max="15376" width="16.6640625" style="1" customWidth="1"/>
    <col min="15377" max="15377" width="16.33203125" style="1" customWidth="1"/>
    <col min="15378" max="15378" width="16.88671875" style="1" customWidth="1"/>
    <col min="15379" max="15616" width="9.109375" style="1"/>
    <col min="15617" max="15617" width="6.109375" style="1" customWidth="1"/>
    <col min="15618" max="15618" width="29" style="1" customWidth="1"/>
    <col min="15619" max="15619" width="8.5546875" style="1" customWidth="1"/>
    <col min="15620" max="15620" width="16.109375" style="1" customWidth="1"/>
    <col min="15621" max="15622" width="14.5546875" style="1" customWidth="1"/>
    <col min="15623" max="15623" width="7.88671875" style="1" customWidth="1"/>
    <col min="15624" max="15624" width="15" style="1" customWidth="1"/>
    <col min="15625" max="15625" width="14.5546875" style="1" customWidth="1"/>
    <col min="15626" max="15626" width="14.6640625" style="1" customWidth="1"/>
    <col min="15627" max="15627" width="10.88671875" style="1" customWidth="1"/>
    <col min="15628" max="15628" width="12.33203125" style="1" customWidth="1"/>
    <col min="15629" max="15629" width="14.109375" style="1" customWidth="1"/>
    <col min="15630" max="15630" width="10.88671875" style="1" customWidth="1"/>
    <col min="15631" max="15631" width="8.5546875" style="1" customWidth="1"/>
    <col min="15632" max="15632" width="16.6640625" style="1" customWidth="1"/>
    <col min="15633" max="15633" width="16.33203125" style="1" customWidth="1"/>
    <col min="15634" max="15634" width="16.88671875" style="1" customWidth="1"/>
    <col min="15635" max="15872" width="9.109375" style="1"/>
    <col min="15873" max="15873" width="6.109375" style="1" customWidth="1"/>
    <col min="15874" max="15874" width="29" style="1" customWidth="1"/>
    <col min="15875" max="15875" width="8.5546875" style="1" customWidth="1"/>
    <col min="15876" max="15876" width="16.109375" style="1" customWidth="1"/>
    <col min="15877" max="15878" width="14.5546875" style="1" customWidth="1"/>
    <col min="15879" max="15879" width="7.88671875" style="1" customWidth="1"/>
    <col min="15880" max="15880" width="15" style="1" customWidth="1"/>
    <col min="15881" max="15881" width="14.5546875" style="1" customWidth="1"/>
    <col min="15882" max="15882" width="14.6640625" style="1" customWidth="1"/>
    <col min="15883" max="15883" width="10.88671875" style="1" customWidth="1"/>
    <col min="15884" max="15884" width="12.33203125" style="1" customWidth="1"/>
    <col min="15885" max="15885" width="14.109375" style="1" customWidth="1"/>
    <col min="15886" max="15886" width="10.88671875" style="1" customWidth="1"/>
    <col min="15887" max="15887" width="8.5546875" style="1" customWidth="1"/>
    <col min="15888" max="15888" width="16.6640625" style="1" customWidth="1"/>
    <col min="15889" max="15889" width="16.33203125" style="1" customWidth="1"/>
    <col min="15890" max="15890" width="16.88671875" style="1" customWidth="1"/>
    <col min="15891" max="16128" width="9.109375" style="1"/>
    <col min="16129" max="16129" width="6.109375" style="1" customWidth="1"/>
    <col min="16130" max="16130" width="29" style="1" customWidth="1"/>
    <col min="16131" max="16131" width="8.5546875" style="1" customWidth="1"/>
    <col min="16132" max="16132" width="16.109375" style="1" customWidth="1"/>
    <col min="16133" max="16134" width="14.5546875" style="1" customWidth="1"/>
    <col min="16135" max="16135" width="7.88671875" style="1" customWidth="1"/>
    <col min="16136" max="16136" width="15" style="1" customWidth="1"/>
    <col min="16137" max="16137" width="14.5546875" style="1" customWidth="1"/>
    <col min="16138" max="16138" width="14.6640625" style="1" customWidth="1"/>
    <col min="16139" max="16139" width="10.88671875" style="1" customWidth="1"/>
    <col min="16140" max="16140" width="12.33203125" style="1" customWidth="1"/>
    <col min="16141" max="16141" width="14.109375" style="1" customWidth="1"/>
    <col min="16142" max="16142" width="10.88671875" style="1" customWidth="1"/>
    <col min="16143" max="16143" width="8.5546875" style="1" customWidth="1"/>
    <col min="16144" max="16144" width="16.6640625" style="1" customWidth="1"/>
    <col min="16145" max="16145" width="16.33203125" style="1" customWidth="1"/>
    <col min="16146" max="16146" width="16.88671875" style="1" customWidth="1"/>
    <col min="16147" max="16384" width="9.109375" style="1"/>
  </cols>
  <sheetData>
    <row r="1" spans="1:18" x14ac:dyDescent="0.3">
      <c r="A1" s="356" t="s">
        <v>0</v>
      </c>
      <c r="B1" s="356"/>
      <c r="C1" s="356"/>
      <c r="D1" s="356"/>
      <c r="E1" s="1"/>
      <c r="F1" s="1"/>
      <c r="I1" s="3"/>
      <c r="J1" s="3"/>
      <c r="K1" s="4"/>
      <c r="L1" s="1"/>
      <c r="M1" s="1"/>
      <c r="N1" s="357" t="s">
        <v>1</v>
      </c>
      <c r="O1" s="357"/>
      <c r="P1" s="357"/>
      <c r="Q1" s="357"/>
      <c r="R1" s="357"/>
    </row>
    <row r="2" spans="1:18" ht="16.8" x14ac:dyDescent="0.3">
      <c r="A2" s="356" t="s">
        <v>2</v>
      </c>
      <c r="B2" s="356"/>
      <c r="C2" s="356"/>
      <c r="D2" s="356"/>
      <c r="E2" s="5"/>
      <c r="F2" s="6"/>
      <c r="G2" s="7"/>
      <c r="I2" s="7"/>
      <c r="J2" s="7"/>
      <c r="K2" s="7"/>
      <c r="L2" s="1"/>
      <c r="M2" s="1"/>
      <c r="N2" s="358" t="s">
        <v>3</v>
      </c>
      <c r="O2" s="358"/>
      <c r="P2" s="358"/>
      <c r="Q2" s="358"/>
      <c r="R2" s="358"/>
    </row>
    <row r="3" spans="1:18" ht="24" customHeight="1" x14ac:dyDescent="0.25">
      <c r="A3" s="5"/>
      <c r="B3" s="5"/>
      <c r="C3" s="5"/>
      <c r="D3" s="1"/>
      <c r="E3" s="1"/>
      <c r="F3" s="1"/>
      <c r="H3" s="1"/>
      <c r="I3" s="1"/>
      <c r="J3" s="1"/>
      <c r="K3" s="1"/>
      <c r="L3" s="1"/>
      <c r="M3" s="1"/>
      <c r="N3" s="1"/>
    </row>
    <row r="4" spans="1:18" s="10" customFormat="1" ht="35.25" customHeight="1" x14ac:dyDescent="0.4">
      <c r="A4" s="359" t="s">
        <v>4</v>
      </c>
      <c r="B4" s="359"/>
      <c r="C4" s="359"/>
      <c r="D4" s="359"/>
      <c r="E4" s="359"/>
      <c r="F4" s="359"/>
      <c r="G4" s="359"/>
      <c r="H4" s="359"/>
      <c r="I4" s="359"/>
      <c r="J4" s="359"/>
      <c r="K4" s="359"/>
      <c r="L4" s="359"/>
      <c r="M4" s="359"/>
      <c r="N4" s="359"/>
      <c r="O4" s="359"/>
      <c r="P4" s="359"/>
      <c r="Q4" s="359"/>
      <c r="R4" s="359"/>
    </row>
    <row r="5" spans="1:18" ht="19.5" x14ac:dyDescent="0.35">
      <c r="A5" s="360"/>
      <c r="B5" s="360"/>
      <c r="C5" s="360"/>
      <c r="D5" s="360"/>
      <c r="E5" s="360"/>
      <c r="F5" s="360"/>
      <c r="G5" s="360"/>
      <c r="H5" s="360"/>
      <c r="I5" s="360"/>
      <c r="J5" s="360"/>
      <c r="K5" s="360"/>
      <c r="L5" s="360"/>
      <c r="M5" s="360"/>
      <c r="N5" s="360"/>
      <c r="O5" s="360"/>
      <c r="P5" s="360"/>
      <c r="Q5" s="360"/>
      <c r="R5" s="360"/>
    </row>
    <row r="6" spans="1:18" ht="19.5" x14ac:dyDescent="0.35">
      <c r="A6" s="11"/>
      <c r="B6" s="11"/>
      <c r="C6" s="11"/>
      <c r="D6" s="11"/>
      <c r="E6" s="11"/>
      <c r="F6" s="11"/>
      <c r="G6" s="11"/>
      <c r="H6" s="11"/>
      <c r="I6" s="11"/>
      <c r="J6" s="11"/>
      <c r="K6" s="11"/>
      <c r="L6" s="11"/>
      <c r="M6" s="11"/>
      <c r="N6" s="11"/>
      <c r="O6" s="12"/>
      <c r="P6" s="12"/>
    </row>
    <row r="7" spans="1:18" s="13" customFormat="1" ht="28.5" customHeight="1" x14ac:dyDescent="0.3">
      <c r="A7" s="349" t="s">
        <v>5</v>
      </c>
      <c r="B7" s="349" t="s">
        <v>6</v>
      </c>
      <c r="C7" s="350" t="s">
        <v>7</v>
      </c>
      <c r="D7" s="351"/>
      <c r="E7" s="351"/>
      <c r="F7" s="351"/>
      <c r="G7" s="349" t="s">
        <v>8</v>
      </c>
      <c r="H7" s="349"/>
      <c r="I7" s="349"/>
      <c r="J7" s="349"/>
      <c r="K7" s="350" t="s">
        <v>9</v>
      </c>
      <c r="L7" s="351"/>
      <c r="M7" s="351"/>
      <c r="N7" s="352"/>
      <c r="O7" s="342" t="s">
        <v>10</v>
      </c>
      <c r="P7" s="342"/>
      <c r="Q7" s="342"/>
      <c r="R7" s="342"/>
    </row>
    <row r="8" spans="1:18" s="14" customFormat="1" ht="42.75" customHeight="1" x14ac:dyDescent="0.3">
      <c r="A8" s="349"/>
      <c r="B8" s="349"/>
      <c r="C8" s="349" t="s">
        <v>11</v>
      </c>
      <c r="D8" s="349"/>
      <c r="E8" s="349"/>
      <c r="F8" s="349"/>
      <c r="G8" s="353" t="s">
        <v>12</v>
      </c>
      <c r="H8" s="354"/>
      <c r="I8" s="354"/>
      <c r="J8" s="355"/>
      <c r="K8" s="350" t="s">
        <v>13</v>
      </c>
      <c r="L8" s="351"/>
      <c r="M8" s="351"/>
      <c r="N8" s="352"/>
      <c r="O8" s="342"/>
      <c r="P8" s="342"/>
      <c r="Q8" s="342"/>
      <c r="R8" s="342"/>
    </row>
    <row r="9" spans="1:18" s="14" customFormat="1" ht="24.9" customHeight="1" x14ac:dyDescent="0.3">
      <c r="A9" s="349"/>
      <c r="B9" s="349"/>
      <c r="C9" s="347" t="s">
        <v>14</v>
      </c>
      <c r="D9" s="341" t="s">
        <v>15</v>
      </c>
      <c r="E9" s="342" t="s">
        <v>16</v>
      </c>
      <c r="F9" s="342"/>
      <c r="G9" s="347" t="s">
        <v>14</v>
      </c>
      <c r="H9" s="341" t="s">
        <v>15</v>
      </c>
      <c r="I9" s="341" t="s">
        <v>16</v>
      </c>
      <c r="J9" s="341"/>
      <c r="K9" s="347" t="s">
        <v>14</v>
      </c>
      <c r="L9" s="341" t="s">
        <v>15</v>
      </c>
      <c r="M9" s="342" t="s">
        <v>16</v>
      </c>
      <c r="N9" s="342"/>
      <c r="O9" s="343" t="s">
        <v>14</v>
      </c>
      <c r="P9" s="341" t="s">
        <v>15</v>
      </c>
      <c r="Q9" s="342" t="s">
        <v>16</v>
      </c>
      <c r="R9" s="342"/>
    </row>
    <row r="10" spans="1:18" s="14" customFormat="1" ht="42" customHeight="1" x14ac:dyDescent="0.3">
      <c r="A10" s="349"/>
      <c r="B10" s="349"/>
      <c r="C10" s="348"/>
      <c r="D10" s="341"/>
      <c r="E10" s="15" t="s">
        <v>17</v>
      </c>
      <c r="F10" s="16" t="s">
        <v>18</v>
      </c>
      <c r="G10" s="348"/>
      <c r="H10" s="341"/>
      <c r="I10" s="17" t="s">
        <v>17</v>
      </c>
      <c r="J10" s="18" t="s">
        <v>19</v>
      </c>
      <c r="K10" s="348"/>
      <c r="L10" s="341"/>
      <c r="M10" s="15" t="s">
        <v>17</v>
      </c>
      <c r="N10" s="16" t="s">
        <v>18</v>
      </c>
      <c r="O10" s="344"/>
      <c r="P10" s="341"/>
      <c r="Q10" s="19" t="s">
        <v>17</v>
      </c>
      <c r="R10" s="20" t="s">
        <v>18</v>
      </c>
    </row>
    <row r="11" spans="1:18" s="14" customFormat="1" ht="33.75" customHeight="1" x14ac:dyDescent="0.3">
      <c r="A11" s="21"/>
      <c r="B11" s="21" t="s">
        <v>20</v>
      </c>
      <c r="C11" s="22"/>
      <c r="D11" s="23"/>
      <c r="E11" s="24"/>
      <c r="F11" s="25"/>
      <c r="G11" s="22"/>
      <c r="H11" s="23"/>
      <c r="I11" s="23"/>
      <c r="J11" s="26"/>
      <c r="K11" s="22"/>
      <c r="L11" s="23"/>
      <c r="M11" s="24"/>
      <c r="N11" s="25"/>
      <c r="O11" s="27"/>
      <c r="P11" s="23"/>
      <c r="Q11" s="28"/>
      <c r="R11" s="21"/>
    </row>
    <row r="12" spans="1:18" s="33" customFormat="1" ht="27" customHeight="1" x14ac:dyDescent="0.3">
      <c r="A12" s="29">
        <v>1</v>
      </c>
      <c r="B12" s="30" t="s">
        <v>21</v>
      </c>
      <c r="C12" s="31">
        <v>4</v>
      </c>
      <c r="D12" s="31">
        <f>E12</f>
        <v>1600000</v>
      </c>
      <c r="E12" s="31">
        <f>4*4*100000</f>
        <v>1600000</v>
      </c>
      <c r="F12" s="31"/>
      <c r="G12" s="31">
        <v>5</v>
      </c>
      <c r="H12" s="31">
        <f>I12</f>
        <v>1000000</v>
      </c>
      <c r="I12" s="31">
        <f>5*4*100000/2</f>
        <v>1000000</v>
      </c>
      <c r="J12" s="31"/>
      <c r="K12" s="31"/>
      <c r="L12" s="31"/>
      <c r="M12" s="31"/>
      <c r="N12" s="31"/>
      <c r="O12" s="32">
        <f t="shared" ref="O12:O34" si="0">+K12+G12+C12</f>
        <v>9</v>
      </c>
      <c r="P12" s="32">
        <f t="shared" ref="P12:P34" si="1">Q12+R12</f>
        <v>2600000</v>
      </c>
      <c r="Q12" s="32">
        <f t="shared" ref="Q12:R34" si="2">I12+E12+K12</f>
        <v>2600000</v>
      </c>
      <c r="R12" s="32">
        <f t="shared" si="2"/>
        <v>0</v>
      </c>
    </row>
    <row r="13" spans="1:18" s="33" customFormat="1" ht="27" customHeight="1" x14ac:dyDescent="0.3">
      <c r="A13" s="34">
        <v>2</v>
      </c>
      <c r="B13" s="35" t="s">
        <v>22</v>
      </c>
      <c r="C13" s="34">
        <v>23</v>
      </c>
      <c r="D13" s="34">
        <v>9200000</v>
      </c>
      <c r="E13" s="36">
        <v>9200000</v>
      </c>
      <c r="F13" s="34">
        <v>0</v>
      </c>
      <c r="G13" s="34">
        <v>21</v>
      </c>
      <c r="H13" s="34">
        <v>4240000</v>
      </c>
      <c r="I13" s="34">
        <v>4240000</v>
      </c>
      <c r="J13" s="34">
        <v>0</v>
      </c>
      <c r="K13" s="34">
        <v>0</v>
      </c>
      <c r="L13" s="34">
        <v>0</v>
      </c>
      <c r="M13" s="34">
        <v>0</v>
      </c>
      <c r="N13" s="34">
        <v>0</v>
      </c>
      <c r="O13" s="32">
        <f t="shared" si="0"/>
        <v>44</v>
      </c>
      <c r="P13" s="32">
        <f t="shared" si="1"/>
        <v>13440000</v>
      </c>
      <c r="Q13" s="32">
        <f t="shared" si="2"/>
        <v>13440000</v>
      </c>
      <c r="R13" s="32">
        <f t="shared" si="2"/>
        <v>0</v>
      </c>
    </row>
    <row r="14" spans="1:18" s="33" customFormat="1" ht="27" customHeight="1" x14ac:dyDescent="0.3">
      <c r="A14" s="29">
        <v>3</v>
      </c>
      <c r="B14" s="37" t="s">
        <v>23</v>
      </c>
      <c r="C14" s="38">
        <v>5</v>
      </c>
      <c r="D14" s="38">
        <v>2000000</v>
      </c>
      <c r="E14" s="38">
        <v>2000000</v>
      </c>
      <c r="F14" s="38">
        <v>0</v>
      </c>
      <c r="G14" s="38">
        <v>2</v>
      </c>
      <c r="H14" s="38">
        <v>400000</v>
      </c>
      <c r="I14" s="38">
        <v>400000</v>
      </c>
      <c r="J14" s="38">
        <v>0</v>
      </c>
      <c r="K14" s="38">
        <v>0</v>
      </c>
      <c r="L14" s="38">
        <v>0</v>
      </c>
      <c r="M14" s="38">
        <v>0</v>
      </c>
      <c r="N14" s="38">
        <v>0</v>
      </c>
      <c r="O14" s="32">
        <f t="shared" si="0"/>
        <v>7</v>
      </c>
      <c r="P14" s="32">
        <f t="shared" si="1"/>
        <v>2400000</v>
      </c>
      <c r="Q14" s="32">
        <f t="shared" si="2"/>
        <v>2400000</v>
      </c>
      <c r="R14" s="32">
        <f t="shared" si="2"/>
        <v>0</v>
      </c>
    </row>
    <row r="15" spans="1:18" s="33" customFormat="1" ht="27" customHeight="1" x14ac:dyDescent="0.3">
      <c r="A15" s="34">
        <v>4</v>
      </c>
      <c r="B15" s="39" t="s">
        <v>24</v>
      </c>
      <c r="C15" s="40">
        <v>3</v>
      </c>
      <c r="D15" s="41">
        <v>1200000</v>
      </c>
      <c r="E15" s="41">
        <v>1200000</v>
      </c>
      <c r="F15" s="41"/>
      <c r="G15" s="41">
        <v>3</v>
      </c>
      <c r="H15" s="41">
        <v>600000</v>
      </c>
      <c r="I15" s="41">
        <v>600000</v>
      </c>
      <c r="J15" s="41">
        <v>0</v>
      </c>
      <c r="K15" s="41"/>
      <c r="L15" s="41"/>
      <c r="M15" s="41"/>
      <c r="N15" s="41"/>
      <c r="O15" s="32">
        <f t="shared" si="0"/>
        <v>6</v>
      </c>
      <c r="P15" s="32">
        <f t="shared" si="1"/>
        <v>1800000</v>
      </c>
      <c r="Q15" s="32">
        <f t="shared" si="2"/>
        <v>1800000</v>
      </c>
      <c r="R15" s="32">
        <f t="shared" si="2"/>
        <v>0</v>
      </c>
    </row>
    <row r="16" spans="1:18" s="33" customFormat="1" ht="27" customHeight="1" x14ac:dyDescent="0.3">
      <c r="A16" s="29">
        <v>5</v>
      </c>
      <c r="B16" s="42" t="s">
        <v>25</v>
      </c>
      <c r="C16" s="43">
        <v>2</v>
      </c>
      <c r="D16" s="43">
        <v>800000</v>
      </c>
      <c r="E16" s="43">
        <v>800000</v>
      </c>
      <c r="F16" s="43"/>
      <c r="G16" s="43"/>
      <c r="H16" s="43"/>
      <c r="I16" s="43"/>
      <c r="J16" s="43"/>
      <c r="K16" s="43"/>
      <c r="L16" s="43"/>
      <c r="M16" s="43"/>
      <c r="N16" s="43"/>
      <c r="O16" s="32">
        <f t="shared" si="0"/>
        <v>2</v>
      </c>
      <c r="P16" s="32">
        <f t="shared" si="1"/>
        <v>800000</v>
      </c>
      <c r="Q16" s="32">
        <f t="shared" si="2"/>
        <v>800000</v>
      </c>
      <c r="R16" s="32">
        <f t="shared" si="2"/>
        <v>0</v>
      </c>
    </row>
    <row r="17" spans="1:18" s="33" customFormat="1" ht="27" customHeight="1" x14ac:dyDescent="0.3">
      <c r="A17" s="34">
        <v>6</v>
      </c>
      <c r="B17" s="42" t="s">
        <v>26</v>
      </c>
      <c r="C17" s="31"/>
      <c r="D17" s="31"/>
      <c r="E17" s="31"/>
      <c r="F17" s="31"/>
      <c r="G17" s="31">
        <v>1</v>
      </c>
      <c r="H17" s="31">
        <v>200000</v>
      </c>
      <c r="I17" s="31">
        <v>200000</v>
      </c>
      <c r="J17" s="31"/>
      <c r="K17" s="31"/>
      <c r="L17" s="31"/>
      <c r="M17" s="31"/>
      <c r="N17" s="31"/>
      <c r="O17" s="32">
        <f t="shared" si="0"/>
        <v>1</v>
      </c>
      <c r="P17" s="32">
        <f t="shared" si="1"/>
        <v>200000</v>
      </c>
      <c r="Q17" s="32">
        <f t="shared" si="2"/>
        <v>200000</v>
      </c>
      <c r="R17" s="32">
        <f t="shared" si="2"/>
        <v>0</v>
      </c>
    </row>
    <row r="18" spans="1:18" s="33" customFormat="1" ht="27" customHeight="1" x14ac:dyDescent="0.3">
      <c r="A18" s="29">
        <v>7</v>
      </c>
      <c r="B18" s="44" t="s">
        <v>27</v>
      </c>
      <c r="C18" s="38"/>
      <c r="D18" s="38">
        <f>E18</f>
        <v>0</v>
      </c>
      <c r="E18" s="38"/>
      <c r="F18" s="38"/>
      <c r="G18" s="38">
        <v>2</v>
      </c>
      <c r="H18" s="38">
        <f>I18</f>
        <v>400000</v>
      </c>
      <c r="I18" s="38">
        <v>400000</v>
      </c>
      <c r="J18" s="38"/>
      <c r="K18" s="38"/>
      <c r="L18" s="38"/>
      <c r="M18" s="38"/>
      <c r="N18" s="38"/>
      <c r="O18" s="32">
        <f t="shared" si="0"/>
        <v>2</v>
      </c>
      <c r="P18" s="32">
        <f t="shared" si="1"/>
        <v>400000</v>
      </c>
      <c r="Q18" s="32">
        <f t="shared" si="2"/>
        <v>400000</v>
      </c>
      <c r="R18" s="32">
        <f t="shared" si="2"/>
        <v>0</v>
      </c>
    </row>
    <row r="19" spans="1:18" s="33" customFormat="1" ht="27" customHeight="1" x14ac:dyDescent="0.3">
      <c r="A19" s="34">
        <v>8</v>
      </c>
      <c r="B19" s="45" t="s">
        <v>28</v>
      </c>
      <c r="C19" s="38"/>
      <c r="D19" s="38"/>
      <c r="E19" s="38"/>
      <c r="F19" s="38"/>
      <c r="G19" s="38">
        <v>1</v>
      </c>
      <c r="H19" s="38">
        <v>200000</v>
      </c>
      <c r="I19" s="38">
        <v>200000</v>
      </c>
      <c r="J19" s="38"/>
      <c r="K19" s="38"/>
      <c r="L19" s="38"/>
      <c r="M19" s="38"/>
      <c r="N19" s="38"/>
      <c r="O19" s="32">
        <f t="shared" si="0"/>
        <v>1</v>
      </c>
      <c r="P19" s="32">
        <f t="shared" si="1"/>
        <v>200000</v>
      </c>
      <c r="Q19" s="32">
        <f t="shared" si="2"/>
        <v>200000</v>
      </c>
      <c r="R19" s="32">
        <f t="shared" si="2"/>
        <v>0</v>
      </c>
    </row>
    <row r="20" spans="1:18" s="33" customFormat="1" ht="27" customHeight="1" x14ac:dyDescent="0.3">
      <c r="A20" s="29">
        <v>9</v>
      </c>
      <c r="B20" s="46" t="s">
        <v>29</v>
      </c>
      <c r="C20" s="47">
        <v>2</v>
      </c>
      <c r="D20" s="47">
        <v>800000</v>
      </c>
      <c r="E20" s="47">
        <v>800000</v>
      </c>
      <c r="F20" s="47"/>
      <c r="G20" s="47"/>
      <c r="H20" s="47"/>
      <c r="I20" s="47"/>
      <c r="J20" s="47"/>
      <c r="K20" s="47"/>
      <c r="L20" s="47"/>
      <c r="M20" s="47"/>
      <c r="N20" s="47"/>
      <c r="O20" s="32">
        <f t="shared" si="0"/>
        <v>2</v>
      </c>
      <c r="P20" s="32">
        <f t="shared" si="1"/>
        <v>800000</v>
      </c>
      <c r="Q20" s="32">
        <f t="shared" si="2"/>
        <v>800000</v>
      </c>
      <c r="R20" s="32">
        <f t="shared" si="2"/>
        <v>0</v>
      </c>
    </row>
    <row r="21" spans="1:18" s="33" customFormat="1" ht="27" customHeight="1" x14ac:dyDescent="0.3">
      <c r="A21" s="34">
        <v>10</v>
      </c>
      <c r="B21" s="48" t="s">
        <v>30</v>
      </c>
      <c r="C21" s="47">
        <v>2</v>
      </c>
      <c r="D21" s="47">
        <v>800000</v>
      </c>
      <c r="E21" s="47">
        <v>800000</v>
      </c>
      <c r="F21" s="47"/>
      <c r="G21" s="47"/>
      <c r="H21" s="47"/>
      <c r="I21" s="47"/>
      <c r="J21" s="47"/>
      <c r="K21" s="47"/>
      <c r="L21" s="47"/>
      <c r="M21" s="47"/>
      <c r="N21" s="47"/>
      <c r="O21" s="32">
        <f t="shared" si="0"/>
        <v>2</v>
      </c>
      <c r="P21" s="32">
        <f t="shared" si="1"/>
        <v>800000</v>
      </c>
      <c r="Q21" s="32">
        <f t="shared" si="2"/>
        <v>800000</v>
      </c>
      <c r="R21" s="32">
        <f t="shared" si="2"/>
        <v>0</v>
      </c>
    </row>
    <row r="22" spans="1:18" s="33" customFormat="1" ht="27" customHeight="1" x14ac:dyDescent="0.3">
      <c r="A22" s="29">
        <v>11</v>
      </c>
      <c r="B22" s="48" t="s">
        <v>31</v>
      </c>
      <c r="C22" s="49">
        <v>6</v>
      </c>
      <c r="D22" s="49">
        <v>2400000</v>
      </c>
      <c r="E22" s="49">
        <v>2400000</v>
      </c>
      <c r="F22" s="49"/>
      <c r="G22" s="49">
        <v>3</v>
      </c>
      <c r="H22" s="49">
        <v>600000</v>
      </c>
      <c r="I22" s="49">
        <v>600000</v>
      </c>
      <c r="J22" s="49"/>
      <c r="K22" s="49"/>
      <c r="L22" s="49"/>
      <c r="M22" s="49"/>
      <c r="N22" s="49"/>
      <c r="O22" s="32">
        <f t="shared" si="0"/>
        <v>9</v>
      </c>
      <c r="P22" s="32">
        <f t="shared" si="1"/>
        <v>3000000</v>
      </c>
      <c r="Q22" s="32">
        <f t="shared" si="2"/>
        <v>3000000</v>
      </c>
      <c r="R22" s="32">
        <f t="shared" si="2"/>
        <v>0</v>
      </c>
    </row>
    <row r="23" spans="1:18" s="33" customFormat="1" ht="27" customHeight="1" x14ac:dyDescent="0.3">
      <c r="A23" s="34">
        <v>12</v>
      </c>
      <c r="B23" s="50" t="s">
        <v>32</v>
      </c>
      <c r="C23" s="51">
        <v>1</v>
      </c>
      <c r="D23" s="51">
        <v>400000</v>
      </c>
      <c r="E23" s="51">
        <v>400000</v>
      </c>
      <c r="F23" s="51"/>
      <c r="G23" s="51">
        <v>2</v>
      </c>
      <c r="H23" s="51">
        <v>400000</v>
      </c>
      <c r="I23" s="51">
        <v>400000</v>
      </c>
      <c r="J23" s="51"/>
      <c r="K23" s="51"/>
      <c r="L23" s="51"/>
      <c r="M23" s="51"/>
      <c r="N23" s="51"/>
      <c r="O23" s="32">
        <f t="shared" si="0"/>
        <v>3</v>
      </c>
      <c r="P23" s="32">
        <f t="shared" si="1"/>
        <v>800000</v>
      </c>
      <c r="Q23" s="32">
        <f t="shared" si="2"/>
        <v>800000</v>
      </c>
      <c r="R23" s="32">
        <f t="shared" si="2"/>
        <v>0</v>
      </c>
    </row>
    <row r="24" spans="1:18" s="33" customFormat="1" ht="27" customHeight="1" x14ac:dyDescent="0.3">
      <c r="A24" s="29">
        <v>13</v>
      </c>
      <c r="B24" s="52" t="s">
        <v>33</v>
      </c>
      <c r="C24" s="53">
        <v>5</v>
      </c>
      <c r="D24" s="53">
        <v>2000000</v>
      </c>
      <c r="E24" s="53">
        <v>2000000</v>
      </c>
      <c r="F24" s="53"/>
      <c r="G24" s="53">
        <v>2</v>
      </c>
      <c r="H24" s="53">
        <v>400000</v>
      </c>
      <c r="I24" s="53">
        <v>400000</v>
      </c>
      <c r="J24" s="53"/>
      <c r="K24" s="53"/>
      <c r="L24" s="53"/>
      <c r="M24" s="53"/>
      <c r="N24" s="53"/>
      <c r="O24" s="32">
        <f t="shared" si="0"/>
        <v>7</v>
      </c>
      <c r="P24" s="32">
        <f t="shared" si="1"/>
        <v>2400000</v>
      </c>
      <c r="Q24" s="32">
        <f t="shared" si="2"/>
        <v>2400000</v>
      </c>
      <c r="R24" s="32">
        <f t="shared" si="2"/>
        <v>0</v>
      </c>
    </row>
    <row r="25" spans="1:18" s="33" customFormat="1" ht="27" customHeight="1" x14ac:dyDescent="0.3">
      <c r="A25" s="34">
        <v>14</v>
      </c>
      <c r="B25" s="54" t="s">
        <v>34</v>
      </c>
      <c r="C25" s="38">
        <v>2</v>
      </c>
      <c r="D25" s="38">
        <v>800000</v>
      </c>
      <c r="E25" s="38">
        <v>800000</v>
      </c>
      <c r="F25" s="38"/>
      <c r="G25" s="38">
        <v>1</v>
      </c>
      <c r="H25" s="38">
        <v>200000</v>
      </c>
      <c r="I25" s="38">
        <v>200000</v>
      </c>
      <c r="J25" s="38"/>
      <c r="K25" s="38"/>
      <c r="L25" s="38"/>
      <c r="M25" s="38"/>
      <c r="N25" s="38"/>
      <c r="O25" s="32">
        <f t="shared" si="0"/>
        <v>3</v>
      </c>
      <c r="P25" s="32">
        <f t="shared" si="1"/>
        <v>1000000</v>
      </c>
      <c r="Q25" s="32">
        <f t="shared" si="2"/>
        <v>1000000</v>
      </c>
      <c r="R25" s="32">
        <f t="shared" si="2"/>
        <v>0</v>
      </c>
    </row>
    <row r="26" spans="1:18" s="33" customFormat="1" ht="27" customHeight="1" x14ac:dyDescent="0.3">
      <c r="A26" s="29">
        <v>15</v>
      </c>
      <c r="B26" s="55" t="s">
        <v>35</v>
      </c>
      <c r="C26" s="56">
        <v>4</v>
      </c>
      <c r="D26" s="56">
        <v>1600000</v>
      </c>
      <c r="E26" s="56">
        <v>1600000</v>
      </c>
      <c r="F26" s="56"/>
      <c r="G26" s="56"/>
      <c r="H26" s="56">
        <v>0</v>
      </c>
      <c r="I26" s="56">
        <v>0</v>
      </c>
      <c r="J26" s="56"/>
      <c r="K26" s="56"/>
      <c r="L26" s="56"/>
      <c r="M26" s="56"/>
      <c r="N26" s="56"/>
      <c r="O26" s="32">
        <f t="shared" si="0"/>
        <v>4</v>
      </c>
      <c r="P26" s="32">
        <f t="shared" si="1"/>
        <v>1600000</v>
      </c>
      <c r="Q26" s="32">
        <f t="shared" si="2"/>
        <v>1600000</v>
      </c>
      <c r="R26" s="32">
        <f t="shared" si="2"/>
        <v>0</v>
      </c>
    </row>
    <row r="27" spans="1:18" s="33" customFormat="1" ht="27" customHeight="1" x14ac:dyDescent="0.3">
      <c r="A27" s="34">
        <v>16</v>
      </c>
      <c r="B27" s="55" t="s">
        <v>36</v>
      </c>
      <c r="C27" s="57">
        <v>6</v>
      </c>
      <c r="D27" s="57">
        <v>2400000</v>
      </c>
      <c r="E27" s="57">
        <v>2400000</v>
      </c>
      <c r="F27" s="57"/>
      <c r="G27" s="57">
        <v>5</v>
      </c>
      <c r="H27" s="57">
        <v>1000000</v>
      </c>
      <c r="I27" s="57">
        <v>1000000</v>
      </c>
      <c r="J27" s="57"/>
      <c r="K27" s="57"/>
      <c r="L27" s="57"/>
      <c r="M27" s="57"/>
      <c r="N27" s="57"/>
      <c r="O27" s="32">
        <f t="shared" si="0"/>
        <v>11</v>
      </c>
      <c r="P27" s="32">
        <f t="shared" si="1"/>
        <v>3400000</v>
      </c>
      <c r="Q27" s="32">
        <f t="shared" si="2"/>
        <v>3400000</v>
      </c>
      <c r="R27" s="32">
        <f t="shared" si="2"/>
        <v>0</v>
      </c>
    </row>
    <row r="28" spans="1:18" s="33" customFormat="1" ht="27" customHeight="1" x14ac:dyDescent="0.3">
      <c r="A28" s="29">
        <v>17</v>
      </c>
      <c r="B28" s="54" t="s">
        <v>37</v>
      </c>
      <c r="C28" s="38">
        <v>1</v>
      </c>
      <c r="D28" s="38">
        <v>400000</v>
      </c>
      <c r="E28" s="38">
        <v>400000</v>
      </c>
      <c r="F28" s="38"/>
      <c r="G28" s="38"/>
      <c r="H28" s="38"/>
      <c r="I28" s="38"/>
      <c r="J28" s="38"/>
      <c r="K28" s="38"/>
      <c r="L28" s="38"/>
      <c r="M28" s="38"/>
      <c r="N28" s="38"/>
      <c r="O28" s="32">
        <f t="shared" si="0"/>
        <v>1</v>
      </c>
      <c r="P28" s="32">
        <f t="shared" si="1"/>
        <v>400000</v>
      </c>
      <c r="Q28" s="32">
        <f t="shared" si="2"/>
        <v>400000</v>
      </c>
      <c r="R28" s="32">
        <f t="shared" si="2"/>
        <v>0</v>
      </c>
    </row>
    <row r="29" spans="1:18" s="33" customFormat="1" ht="27" customHeight="1" x14ac:dyDescent="0.3">
      <c r="A29" s="34">
        <v>18</v>
      </c>
      <c r="B29" s="50" t="s">
        <v>38</v>
      </c>
      <c r="C29" s="58">
        <v>2</v>
      </c>
      <c r="D29" s="58">
        <v>800000</v>
      </c>
      <c r="E29" s="58">
        <v>800000</v>
      </c>
      <c r="F29" s="58"/>
      <c r="G29" s="58">
        <v>1</v>
      </c>
      <c r="H29" s="58">
        <v>200000</v>
      </c>
      <c r="I29" s="58">
        <v>200000</v>
      </c>
      <c r="J29" s="58"/>
      <c r="K29" s="58"/>
      <c r="L29" s="58"/>
      <c r="M29" s="58"/>
      <c r="N29" s="58"/>
      <c r="O29" s="32">
        <f t="shared" si="0"/>
        <v>3</v>
      </c>
      <c r="P29" s="32">
        <f t="shared" si="1"/>
        <v>1000000</v>
      </c>
      <c r="Q29" s="32">
        <f t="shared" si="2"/>
        <v>1000000</v>
      </c>
      <c r="R29" s="32">
        <f t="shared" si="2"/>
        <v>0</v>
      </c>
    </row>
    <row r="30" spans="1:18" s="33" customFormat="1" ht="27" customHeight="1" x14ac:dyDescent="0.3">
      <c r="A30" s="29">
        <v>19</v>
      </c>
      <c r="B30" s="59" t="s">
        <v>39</v>
      </c>
      <c r="C30" s="60">
        <v>5</v>
      </c>
      <c r="D30" s="60">
        <v>2080000</v>
      </c>
      <c r="E30" s="60">
        <v>2080000</v>
      </c>
      <c r="F30" s="61">
        <v>0</v>
      </c>
      <c r="G30" s="60">
        <v>8</v>
      </c>
      <c r="H30" s="60">
        <v>1600000</v>
      </c>
      <c r="I30" s="60">
        <v>1600000</v>
      </c>
      <c r="J30" s="61">
        <v>0</v>
      </c>
      <c r="K30" s="61">
        <v>0</v>
      </c>
      <c r="L30" s="61">
        <v>0</v>
      </c>
      <c r="M30" s="61">
        <v>0</v>
      </c>
      <c r="N30" s="60"/>
      <c r="O30" s="32">
        <f t="shared" si="0"/>
        <v>13</v>
      </c>
      <c r="P30" s="32">
        <f t="shared" si="1"/>
        <v>3680000</v>
      </c>
      <c r="Q30" s="32">
        <f t="shared" si="2"/>
        <v>3680000</v>
      </c>
      <c r="R30" s="32">
        <f t="shared" si="2"/>
        <v>0</v>
      </c>
    </row>
    <row r="31" spans="1:18" s="33" customFormat="1" ht="27" customHeight="1" x14ac:dyDescent="0.3">
      <c r="A31" s="34">
        <v>20</v>
      </c>
      <c r="B31" s="50" t="s">
        <v>40</v>
      </c>
      <c r="C31" s="62">
        <v>4</v>
      </c>
      <c r="D31" s="62">
        <v>1600000</v>
      </c>
      <c r="E31" s="62">
        <v>1600000</v>
      </c>
      <c r="F31" s="62"/>
      <c r="G31" s="62">
        <v>2</v>
      </c>
      <c r="H31" s="62">
        <v>400000</v>
      </c>
      <c r="I31" s="62">
        <v>400000</v>
      </c>
      <c r="J31" s="62"/>
      <c r="K31" s="62"/>
      <c r="L31" s="62"/>
      <c r="M31" s="62"/>
      <c r="N31" s="62"/>
      <c r="O31" s="32">
        <f>+K31+G31+C31</f>
        <v>6</v>
      </c>
      <c r="P31" s="32">
        <f t="shared" si="1"/>
        <v>2000000</v>
      </c>
      <c r="Q31" s="32">
        <f>I31+E31+L31</f>
        <v>2000000</v>
      </c>
      <c r="R31" s="32">
        <f>J31+F31+N31</f>
        <v>0</v>
      </c>
    </row>
    <row r="32" spans="1:18" s="33" customFormat="1" ht="27" customHeight="1" x14ac:dyDescent="0.3">
      <c r="A32" s="29">
        <v>21</v>
      </c>
      <c r="B32" s="50" t="s">
        <v>41</v>
      </c>
      <c r="C32" s="60">
        <v>1</v>
      </c>
      <c r="D32" s="60">
        <v>400000</v>
      </c>
      <c r="E32" s="60">
        <v>400000</v>
      </c>
      <c r="F32" s="61"/>
      <c r="G32" s="60"/>
      <c r="H32" s="60"/>
      <c r="I32" s="60"/>
      <c r="J32" s="61"/>
      <c r="K32" s="61"/>
      <c r="L32" s="61"/>
      <c r="M32" s="61"/>
      <c r="N32" s="60"/>
      <c r="O32" s="32">
        <f t="shared" si="0"/>
        <v>1</v>
      </c>
      <c r="P32" s="32">
        <f t="shared" si="1"/>
        <v>400000</v>
      </c>
      <c r="Q32" s="32">
        <f t="shared" si="2"/>
        <v>400000</v>
      </c>
      <c r="R32" s="32">
        <f t="shared" si="2"/>
        <v>0</v>
      </c>
    </row>
    <row r="33" spans="1:19" s="33" customFormat="1" ht="27" hidden="1" customHeight="1" x14ac:dyDescent="0.25">
      <c r="A33" s="63"/>
      <c r="B33" s="64"/>
      <c r="C33" s="65"/>
      <c r="D33" s="65"/>
      <c r="E33" s="65"/>
      <c r="F33" s="65"/>
      <c r="G33" s="65"/>
      <c r="H33" s="65"/>
      <c r="I33" s="65"/>
      <c r="J33" s="65"/>
      <c r="K33" s="65"/>
      <c r="L33" s="65"/>
      <c r="M33" s="65"/>
      <c r="N33" s="65"/>
      <c r="O33" s="32">
        <f t="shared" si="0"/>
        <v>0</v>
      </c>
      <c r="P33" s="32">
        <f t="shared" si="1"/>
        <v>0</v>
      </c>
      <c r="Q33" s="32">
        <f t="shared" si="2"/>
        <v>0</v>
      </c>
      <c r="R33" s="32">
        <f t="shared" si="2"/>
        <v>0</v>
      </c>
    </row>
    <row r="34" spans="1:19" s="33" customFormat="1" ht="27" customHeight="1" x14ac:dyDescent="0.3">
      <c r="A34" s="66"/>
      <c r="B34" s="66" t="s">
        <v>42</v>
      </c>
      <c r="C34" s="67"/>
      <c r="D34" s="67"/>
      <c r="E34" s="67"/>
      <c r="F34" s="67"/>
      <c r="G34" s="67"/>
      <c r="H34" s="67"/>
      <c r="I34" s="67"/>
      <c r="J34" s="67"/>
      <c r="K34" s="67"/>
      <c r="L34" s="67"/>
      <c r="M34" s="67"/>
      <c r="N34" s="67"/>
      <c r="O34" s="68">
        <f t="shared" si="0"/>
        <v>0</v>
      </c>
      <c r="P34" s="68">
        <f t="shared" si="1"/>
        <v>0</v>
      </c>
      <c r="Q34" s="68">
        <f t="shared" si="2"/>
        <v>0</v>
      </c>
      <c r="R34" s="68">
        <f t="shared" si="2"/>
        <v>0</v>
      </c>
    </row>
    <row r="35" spans="1:19" s="33" customFormat="1" ht="27" customHeight="1" x14ac:dyDescent="0.3">
      <c r="A35" s="69">
        <v>1</v>
      </c>
      <c r="B35" s="70" t="s">
        <v>43</v>
      </c>
      <c r="C35" s="32">
        <v>14</v>
      </c>
      <c r="D35" s="32">
        <f>F35</f>
        <v>3920000</v>
      </c>
      <c r="E35" s="32"/>
      <c r="F35" s="32">
        <f>70000*4*C35</f>
        <v>3920000</v>
      </c>
      <c r="G35" s="32">
        <v>15</v>
      </c>
      <c r="H35" s="32">
        <v>2100000</v>
      </c>
      <c r="I35" s="32"/>
      <c r="J35" s="32">
        <v>2100000</v>
      </c>
      <c r="K35" s="32"/>
      <c r="L35" s="32"/>
      <c r="M35" s="32"/>
      <c r="N35" s="32"/>
      <c r="O35" s="32">
        <f>+K35+G35+C35</f>
        <v>29</v>
      </c>
      <c r="P35" s="32">
        <f>Q35+R35</f>
        <v>6020000</v>
      </c>
      <c r="Q35" s="32">
        <f>I35+E35+M35</f>
        <v>0</v>
      </c>
      <c r="R35" s="32">
        <f>J35+F35+N35</f>
        <v>6020000</v>
      </c>
    </row>
    <row r="36" spans="1:19" s="33" customFormat="1" ht="27" customHeight="1" x14ac:dyDescent="0.3">
      <c r="A36" s="71">
        <v>2</v>
      </c>
      <c r="B36" s="72" t="s">
        <v>44</v>
      </c>
      <c r="C36" s="73">
        <v>25</v>
      </c>
      <c r="D36" s="74">
        <v>7000000</v>
      </c>
      <c r="E36" s="74"/>
      <c r="F36" s="74">
        <v>7000000</v>
      </c>
      <c r="G36" s="74"/>
      <c r="H36" s="74">
        <v>0</v>
      </c>
      <c r="I36" s="74"/>
      <c r="J36" s="74"/>
      <c r="K36" s="73">
        <v>17</v>
      </c>
      <c r="L36" s="74">
        <v>2380000</v>
      </c>
      <c r="M36" s="74"/>
      <c r="N36" s="74">
        <v>2380000</v>
      </c>
      <c r="O36" s="32">
        <f t="shared" ref="O36:O50" si="3">+K36+G36+C36</f>
        <v>42</v>
      </c>
      <c r="P36" s="32">
        <f t="shared" ref="P36:P50" si="4">Q36+R36</f>
        <v>9380000</v>
      </c>
      <c r="Q36" s="32">
        <f t="shared" ref="Q36:R50" si="5">I36+E36+M36</f>
        <v>0</v>
      </c>
      <c r="R36" s="32">
        <f t="shared" si="5"/>
        <v>9380000</v>
      </c>
    </row>
    <row r="37" spans="1:19" s="33" customFormat="1" ht="36.75" customHeight="1" x14ac:dyDescent="0.3">
      <c r="A37" s="69">
        <v>3</v>
      </c>
      <c r="B37" s="75" t="s">
        <v>45</v>
      </c>
      <c r="C37" s="69">
        <v>21</v>
      </c>
      <c r="D37" s="69">
        <v>4200000</v>
      </c>
      <c r="E37" s="69"/>
      <c r="F37" s="69">
        <v>4200000</v>
      </c>
      <c r="G37" s="69">
        <v>22</v>
      </c>
      <c r="H37" s="69">
        <v>3920000</v>
      </c>
      <c r="I37" s="69"/>
      <c r="J37" s="69">
        <v>3920000</v>
      </c>
      <c r="K37" s="69"/>
      <c r="L37" s="69"/>
      <c r="M37" s="69"/>
      <c r="N37" s="69"/>
      <c r="O37" s="32">
        <f t="shared" si="3"/>
        <v>43</v>
      </c>
      <c r="P37" s="32">
        <f t="shared" si="4"/>
        <v>8120000</v>
      </c>
      <c r="Q37" s="32">
        <f t="shared" si="5"/>
        <v>0</v>
      </c>
      <c r="R37" s="32">
        <f t="shared" si="5"/>
        <v>8120000</v>
      </c>
    </row>
    <row r="38" spans="1:19" s="33" customFormat="1" ht="27" customHeight="1" x14ac:dyDescent="0.3">
      <c r="A38" s="71">
        <v>4</v>
      </c>
      <c r="B38" s="76" t="s">
        <v>46</v>
      </c>
      <c r="C38" s="77"/>
      <c r="D38" s="77"/>
      <c r="E38" s="77"/>
      <c r="F38" s="77"/>
      <c r="G38" s="77">
        <v>2</v>
      </c>
      <c r="H38" s="77">
        <v>280000</v>
      </c>
      <c r="I38" s="77"/>
      <c r="J38" s="77">
        <v>280000</v>
      </c>
      <c r="K38" s="77"/>
      <c r="L38" s="77"/>
      <c r="M38" s="77"/>
      <c r="N38" s="77"/>
      <c r="O38" s="32">
        <f t="shared" si="3"/>
        <v>2</v>
      </c>
      <c r="P38" s="32">
        <f t="shared" si="4"/>
        <v>280000</v>
      </c>
      <c r="Q38" s="32">
        <f t="shared" si="5"/>
        <v>0</v>
      </c>
      <c r="R38" s="32">
        <f t="shared" si="5"/>
        <v>280000</v>
      </c>
    </row>
    <row r="39" spans="1:19" s="33" customFormat="1" ht="27" customHeight="1" x14ac:dyDescent="0.3">
      <c r="A39" s="69">
        <v>5</v>
      </c>
      <c r="B39" s="76" t="s">
        <v>47</v>
      </c>
      <c r="C39" s="69">
        <v>27</v>
      </c>
      <c r="D39" s="69">
        <v>7560000</v>
      </c>
      <c r="E39" s="69"/>
      <c r="F39" s="69">
        <v>7560000</v>
      </c>
      <c r="G39" s="69">
        <v>13</v>
      </c>
      <c r="H39" s="69">
        <v>1820000</v>
      </c>
      <c r="I39" s="69"/>
      <c r="J39" s="69">
        <v>1820000</v>
      </c>
      <c r="K39" s="69"/>
      <c r="L39" s="69"/>
      <c r="M39" s="69"/>
      <c r="N39" s="69"/>
      <c r="O39" s="32">
        <f t="shared" si="3"/>
        <v>40</v>
      </c>
      <c r="P39" s="32">
        <f t="shared" si="4"/>
        <v>9380000</v>
      </c>
      <c r="Q39" s="32">
        <f t="shared" si="5"/>
        <v>0</v>
      </c>
      <c r="R39" s="32">
        <f t="shared" si="5"/>
        <v>9380000</v>
      </c>
    </row>
    <row r="40" spans="1:19" s="33" customFormat="1" ht="27" customHeight="1" x14ac:dyDescent="0.3">
      <c r="A40" s="71">
        <v>6</v>
      </c>
      <c r="B40" s="76" t="s">
        <v>48</v>
      </c>
      <c r="C40" s="78">
        <v>5</v>
      </c>
      <c r="D40" s="78">
        <v>1400000</v>
      </c>
      <c r="E40" s="78"/>
      <c r="F40" s="78">
        <v>1400000</v>
      </c>
      <c r="G40" s="78">
        <v>3</v>
      </c>
      <c r="H40" s="78">
        <v>420000</v>
      </c>
      <c r="I40" s="78"/>
      <c r="J40" s="78">
        <v>420000</v>
      </c>
      <c r="K40" s="78"/>
      <c r="L40" s="78"/>
      <c r="M40" s="78"/>
      <c r="N40" s="78"/>
      <c r="O40" s="32">
        <f t="shared" si="3"/>
        <v>8</v>
      </c>
      <c r="P40" s="32">
        <f t="shared" si="4"/>
        <v>1820000</v>
      </c>
      <c r="Q40" s="32">
        <f t="shared" si="5"/>
        <v>0</v>
      </c>
      <c r="R40" s="32">
        <f t="shared" si="5"/>
        <v>1820000</v>
      </c>
    </row>
    <row r="41" spans="1:19" s="33" customFormat="1" ht="27" customHeight="1" x14ac:dyDescent="0.3">
      <c r="A41" s="69">
        <v>7</v>
      </c>
      <c r="B41" s="76" t="s">
        <v>49</v>
      </c>
      <c r="C41" s="69">
        <v>30</v>
      </c>
      <c r="D41" s="69">
        <v>8400000</v>
      </c>
      <c r="E41" s="69"/>
      <c r="F41" s="69">
        <v>8400000</v>
      </c>
      <c r="G41" s="69">
        <v>43</v>
      </c>
      <c r="H41" s="69">
        <v>6020000</v>
      </c>
      <c r="I41" s="69"/>
      <c r="J41" s="69">
        <v>6020000</v>
      </c>
      <c r="K41" s="69"/>
      <c r="L41" s="69"/>
      <c r="M41" s="69"/>
      <c r="N41" s="69"/>
      <c r="O41" s="32">
        <f t="shared" si="3"/>
        <v>73</v>
      </c>
      <c r="P41" s="32">
        <f t="shared" si="4"/>
        <v>14420000</v>
      </c>
      <c r="Q41" s="32">
        <f t="shared" si="5"/>
        <v>0</v>
      </c>
      <c r="R41" s="32">
        <f t="shared" si="5"/>
        <v>14420000</v>
      </c>
    </row>
    <row r="42" spans="1:19" s="33" customFormat="1" ht="27" customHeight="1" x14ac:dyDescent="0.3">
      <c r="A42" s="71">
        <v>8</v>
      </c>
      <c r="B42" s="76" t="s">
        <v>50</v>
      </c>
      <c r="C42" s="79">
        <v>16</v>
      </c>
      <c r="D42" s="79">
        <v>4480000</v>
      </c>
      <c r="E42" s="79"/>
      <c r="F42" s="79">
        <v>4480000</v>
      </c>
      <c r="G42" s="79">
        <v>13</v>
      </c>
      <c r="H42" s="79">
        <v>1820000</v>
      </c>
      <c r="I42" s="79"/>
      <c r="J42" s="79">
        <v>1820000</v>
      </c>
      <c r="K42" s="79">
        <v>0</v>
      </c>
      <c r="L42" s="79">
        <v>0</v>
      </c>
      <c r="M42" s="79"/>
      <c r="N42" s="79">
        <v>0</v>
      </c>
      <c r="O42" s="32">
        <f t="shared" si="3"/>
        <v>29</v>
      </c>
      <c r="P42" s="32">
        <f t="shared" si="4"/>
        <v>6300000</v>
      </c>
      <c r="Q42" s="32">
        <f t="shared" si="5"/>
        <v>0</v>
      </c>
      <c r="R42" s="32">
        <f t="shared" si="5"/>
        <v>6300000</v>
      </c>
      <c r="S42" s="80"/>
    </row>
    <row r="43" spans="1:19" s="33" customFormat="1" ht="27" customHeight="1" x14ac:dyDescent="0.3">
      <c r="A43" s="69">
        <v>9</v>
      </c>
      <c r="B43" s="81" t="s">
        <v>51</v>
      </c>
      <c r="C43" s="82">
        <v>6</v>
      </c>
      <c r="D43" s="83">
        <v>1680000</v>
      </c>
      <c r="E43" s="83">
        <v>0</v>
      </c>
      <c r="F43" s="84">
        <v>1680000</v>
      </c>
      <c r="G43" s="85">
        <v>12</v>
      </c>
      <c r="H43" s="83">
        <v>1680000</v>
      </c>
      <c r="I43" s="83"/>
      <c r="J43" s="84">
        <v>1680000</v>
      </c>
      <c r="K43" s="85"/>
      <c r="L43" s="83"/>
      <c r="M43" s="83"/>
      <c r="N43" s="84"/>
      <c r="O43" s="32">
        <f t="shared" si="3"/>
        <v>18</v>
      </c>
      <c r="P43" s="32">
        <f t="shared" si="4"/>
        <v>3360000</v>
      </c>
      <c r="Q43" s="32">
        <f t="shared" si="5"/>
        <v>0</v>
      </c>
      <c r="R43" s="32">
        <f t="shared" si="5"/>
        <v>3360000</v>
      </c>
    </row>
    <row r="44" spans="1:19" s="33" customFormat="1" ht="27" customHeight="1" x14ac:dyDescent="0.3">
      <c r="A44" s="71">
        <v>10</v>
      </c>
      <c r="B44" s="81" t="s">
        <v>52</v>
      </c>
      <c r="C44" s="86">
        <v>45</v>
      </c>
      <c r="D44" s="86">
        <v>12600000</v>
      </c>
      <c r="E44" s="86"/>
      <c r="F44" s="86">
        <v>12600000</v>
      </c>
      <c r="G44" s="86">
        <v>32</v>
      </c>
      <c r="H44" s="86">
        <v>4480000</v>
      </c>
      <c r="I44" s="86"/>
      <c r="J44" s="86">
        <v>4480000</v>
      </c>
      <c r="K44" s="86"/>
      <c r="L44" s="86"/>
      <c r="M44" s="86"/>
      <c r="N44" s="86"/>
      <c r="O44" s="32">
        <f t="shared" si="3"/>
        <v>77</v>
      </c>
      <c r="P44" s="32">
        <f t="shared" si="4"/>
        <v>17080000</v>
      </c>
      <c r="Q44" s="32">
        <f t="shared" si="5"/>
        <v>0</v>
      </c>
      <c r="R44" s="32">
        <f t="shared" si="5"/>
        <v>17080000</v>
      </c>
    </row>
    <row r="45" spans="1:19" s="33" customFormat="1" ht="27" customHeight="1" x14ac:dyDescent="0.3">
      <c r="A45" s="69">
        <v>11</v>
      </c>
      <c r="B45" s="81" t="s">
        <v>53</v>
      </c>
      <c r="C45" s="82">
        <v>17</v>
      </c>
      <c r="D45" s="87">
        <v>4760000</v>
      </c>
      <c r="E45" s="87"/>
      <c r="F45" s="88">
        <v>4760000</v>
      </c>
      <c r="G45" s="82">
        <v>14</v>
      </c>
      <c r="H45" s="87">
        <v>1960000</v>
      </c>
      <c r="I45" s="87"/>
      <c r="J45" s="88">
        <v>1960000</v>
      </c>
      <c r="K45" s="82"/>
      <c r="L45" s="89"/>
      <c r="M45" s="90"/>
      <c r="N45" s="91"/>
      <c r="O45" s="32">
        <f t="shared" si="3"/>
        <v>31</v>
      </c>
      <c r="P45" s="32">
        <f t="shared" si="4"/>
        <v>6720000</v>
      </c>
      <c r="Q45" s="32">
        <f t="shared" si="5"/>
        <v>0</v>
      </c>
      <c r="R45" s="32">
        <f t="shared" si="5"/>
        <v>6720000</v>
      </c>
    </row>
    <row r="46" spans="1:19" s="33" customFormat="1" ht="27" customHeight="1" x14ac:dyDescent="0.3">
      <c r="A46" s="71">
        <v>12</v>
      </c>
      <c r="B46" s="76" t="s">
        <v>54</v>
      </c>
      <c r="C46" s="92">
        <v>17</v>
      </c>
      <c r="D46" s="92">
        <v>4760000</v>
      </c>
      <c r="E46" s="92"/>
      <c r="F46" s="92">
        <v>4760000</v>
      </c>
      <c r="G46" s="92">
        <v>18</v>
      </c>
      <c r="H46" s="92">
        <v>2520000</v>
      </c>
      <c r="I46" s="92"/>
      <c r="J46" s="92">
        <v>2520000</v>
      </c>
      <c r="K46" s="92"/>
      <c r="L46" s="92"/>
      <c r="M46" s="92"/>
      <c r="N46" s="92"/>
      <c r="O46" s="92">
        <v>35</v>
      </c>
      <c r="P46" s="92">
        <v>7280000</v>
      </c>
      <c r="Q46" s="92">
        <v>0</v>
      </c>
      <c r="R46" s="92">
        <v>7280000</v>
      </c>
    </row>
    <row r="47" spans="1:19" s="33" customFormat="1" ht="27" customHeight="1" x14ac:dyDescent="0.3">
      <c r="A47" s="69">
        <v>13</v>
      </c>
      <c r="B47" s="93" t="s">
        <v>55</v>
      </c>
      <c r="C47" s="94">
        <v>15</v>
      </c>
      <c r="D47" s="94">
        <v>4200000</v>
      </c>
      <c r="E47" s="94">
        <v>0</v>
      </c>
      <c r="F47" s="94">
        <v>4200000</v>
      </c>
      <c r="G47" s="94">
        <v>6</v>
      </c>
      <c r="H47" s="94">
        <v>840000</v>
      </c>
      <c r="I47" s="94">
        <v>0</v>
      </c>
      <c r="J47" s="94">
        <v>840000</v>
      </c>
      <c r="K47" s="94">
        <v>0</v>
      </c>
      <c r="L47" s="94">
        <v>0</v>
      </c>
      <c r="M47" s="94">
        <v>0</v>
      </c>
      <c r="N47" s="94">
        <v>0</v>
      </c>
      <c r="O47" s="32">
        <f t="shared" si="3"/>
        <v>21</v>
      </c>
      <c r="P47" s="32">
        <f t="shared" si="4"/>
        <v>5040000</v>
      </c>
      <c r="Q47" s="32">
        <f t="shared" si="5"/>
        <v>0</v>
      </c>
      <c r="R47" s="32">
        <f t="shared" si="5"/>
        <v>5040000</v>
      </c>
    </row>
    <row r="48" spans="1:19" s="33" customFormat="1" ht="27" customHeight="1" x14ac:dyDescent="0.3">
      <c r="A48" s="71">
        <v>14</v>
      </c>
      <c r="B48" s="76" t="s">
        <v>56</v>
      </c>
      <c r="C48" s="95">
        <v>18</v>
      </c>
      <c r="D48" s="95">
        <v>4200000</v>
      </c>
      <c r="E48" s="95"/>
      <c r="F48" s="95">
        <v>4200000</v>
      </c>
      <c r="G48" s="95">
        <v>29</v>
      </c>
      <c r="H48" s="95">
        <v>4480000</v>
      </c>
      <c r="I48" s="95"/>
      <c r="J48" s="95">
        <v>4480000</v>
      </c>
      <c r="K48" s="95"/>
      <c r="L48" s="95"/>
      <c r="M48" s="95"/>
      <c r="N48" s="95"/>
      <c r="O48" s="32">
        <f t="shared" si="3"/>
        <v>47</v>
      </c>
      <c r="P48" s="32">
        <f t="shared" si="4"/>
        <v>8680000</v>
      </c>
      <c r="Q48" s="32">
        <f t="shared" si="5"/>
        <v>0</v>
      </c>
      <c r="R48" s="32">
        <f t="shared" si="5"/>
        <v>8680000</v>
      </c>
    </row>
    <row r="49" spans="1:18" s="33" customFormat="1" ht="27" customHeight="1" x14ac:dyDescent="0.3">
      <c r="A49" s="69">
        <v>15</v>
      </c>
      <c r="B49" s="81" t="s">
        <v>57</v>
      </c>
      <c r="C49" s="96">
        <v>22</v>
      </c>
      <c r="D49" s="96">
        <v>6160000</v>
      </c>
      <c r="E49" s="96"/>
      <c r="F49" s="96">
        <v>6160000</v>
      </c>
      <c r="G49" s="96">
        <v>21</v>
      </c>
      <c r="H49" s="96">
        <v>2940000</v>
      </c>
      <c r="I49" s="96"/>
      <c r="J49" s="96">
        <v>2940000</v>
      </c>
      <c r="K49" s="96"/>
      <c r="L49" s="96"/>
      <c r="M49" s="96"/>
      <c r="N49" s="96"/>
      <c r="O49" s="32">
        <f t="shared" si="3"/>
        <v>43</v>
      </c>
      <c r="P49" s="32">
        <f t="shared" si="4"/>
        <v>9100000</v>
      </c>
      <c r="Q49" s="32">
        <f t="shared" si="5"/>
        <v>0</v>
      </c>
      <c r="R49" s="32">
        <f t="shared" si="5"/>
        <v>9100000</v>
      </c>
    </row>
    <row r="50" spans="1:18" s="33" customFormat="1" ht="27" customHeight="1" x14ac:dyDescent="0.3">
      <c r="A50" s="71">
        <v>16</v>
      </c>
      <c r="B50" s="81" t="s">
        <v>58</v>
      </c>
      <c r="C50" s="97">
        <v>4</v>
      </c>
      <c r="D50" s="97">
        <v>1120000</v>
      </c>
      <c r="E50" s="97"/>
      <c r="F50" s="97">
        <v>1120000</v>
      </c>
      <c r="G50" s="97">
        <v>1</v>
      </c>
      <c r="H50" s="97">
        <v>280000</v>
      </c>
      <c r="I50" s="97"/>
      <c r="J50" s="97">
        <v>280000</v>
      </c>
      <c r="K50" s="97">
        <v>8</v>
      </c>
      <c r="L50" s="97">
        <v>1120000</v>
      </c>
      <c r="M50" s="97"/>
      <c r="N50" s="97">
        <v>1120000</v>
      </c>
      <c r="O50" s="32">
        <f t="shared" si="3"/>
        <v>13</v>
      </c>
      <c r="P50" s="32">
        <f t="shared" si="4"/>
        <v>2520000</v>
      </c>
      <c r="Q50" s="32">
        <f t="shared" si="5"/>
        <v>0</v>
      </c>
      <c r="R50" s="32">
        <f t="shared" si="5"/>
        <v>2520000</v>
      </c>
    </row>
    <row r="51" spans="1:18" s="33" customFormat="1" ht="27" customHeight="1" x14ac:dyDescent="0.3">
      <c r="A51" s="69">
        <v>17</v>
      </c>
      <c r="B51" s="81" t="s">
        <v>59</v>
      </c>
      <c r="C51" s="98">
        <v>32</v>
      </c>
      <c r="D51" s="98">
        <v>8960000</v>
      </c>
      <c r="E51" s="98"/>
      <c r="F51" s="98">
        <v>8960000</v>
      </c>
      <c r="G51" s="98">
        <v>25</v>
      </c>
      <c r="H51" s="98">
        <v>3500000</v>
      </c>
      <c r="I51" s="98"/>
      <c r="J51" s="98">
        <v>3500000</v>
      </c>
      <c r="K51" s="98">
        <v>1</v>
      </c>
      <c r="L51" s="98">
        <v>280000</v>
      </c>
      <c r="M51" s="98"/>
      <c r="N51" s="98">
        <v>280000</v>
      </c>
      <c r="O51" s="98">
        <v>58</v>
      </c>
      <c r="P51" s="98">
        <v>12740000</v>
      </c>
      <c r="Q51" s="98"/>
      <c r="R51" s="98">
        <v>12740000</v>
      </c>
    </row>
    <row r="52" spans="1:18" s="33" customFormat="1" ht="27" customHeight="1" x14ac:dyDescent="0.3">
      <c r="A52" s="71">
        <v>18</v>
      </c>
      <c r="B52" s="81" t="s">
        <v>60</v>
      </c>
      <c r="C52" s="99">
        <v>66</v>
      </c>
      <c r="D52" s="100">
        <v>18480000</v>
      </c>
      <c r="E52" s="100"/>
      <c r="F52" s="100">
        <v>18480000</v>
      </c>
      <c r="G52" s="100"/>
      <c r="H52" s="100"/>
      <c r="I52" s="100"/>
      <c r="J52" s="100"/>
      <c r="K52" s="99">
        <v>59</v>
      </c>
      <c r="L52" s="100">
        <v>8260000</v>
      </c>
      <c r="M52" s="100"/>
      <c r="N52" s="100">
        <v>8260000</v>
      </c>
      <c r="O52" s="100">
        <v>125</v>
      </c>
      <c r="P52" s="100">
        <v>26740000</v>
      </c>
      <c r="Q52" s="100"/>
      <c r="R52" s="100">
        <v>26740000</v>
      </c>
    </row>
    <row r="53" spans="1:18" s="33" customFormat="1" ht="27" customHeight="1" x14ac:dyDescent="0.3">
      <c r="A53" s="69">
        <v>19</v>
      </c>
      <c r="B53" s="81" t="s">
        <v>61</v>
      </c>
      <c r="C53" s="101">
        <v>17</v>
      </c>
      <c r="D53" s="102">
        <v>4760000</v>
      </c>
      <c r="E53" s="102"/>
      <c r="F53" s="103">
        <v>4760000</v>
      </c>
      <c r="G53" s="101">
        <v>22</v>
      </c>
      <c r="H53" s="102">
        <v>3080000</v>
      </c>
      <c r="I53" s="102"/>
      <c r="J53" s="103">
        <v>3080000</v>
      </c>
      <c r="K53" s="101"/>
      <c r="L53" s="102"/>
      <c r="M53" s="102"/>
      <c r="N53" s="103"/>
      <c r="O53" s="104">
        <v>39</v>
      </c>
      <c r="P53" s="102">
        <v>7840000</v>
      </c>
      <c r="Q53" s="102">
        <v>0</v>
      </c>
      <c r="R53" s="105">
        <v>7840000</v>
      </c>
    </row>
    <row r="54" spans="1:18" s="33" customFormat="1" ht="27" hidden="1" customHeight="1" x14ac:dyDescent="0.25">
      <c r="A54" s="71">
        <v>20</v>
      </c>
      <c r="B54" s="106"/>
      <c r="C54" s="107"/>
      <c r="D54" s="107"/>
      <c r="E54" s="107"/>
      <c r="F54" s="107"/>
      <c r="G54" s="107"/>
      <c r="H54" s="107"/>
      <c r="I54" s="107"/>
      <c r="J54" s="107"/>
      <c r="K54" s="107"/>
      <c r="L54" s="107"/>
      <c r="M54" s="107"/>
      <c r="N54" s="107"/>
      <c r="O54" s="107"/>
      <c r="P54" s="107"/>
      <c r="Q54" s="107"/>
      <c r="R54" s="107"/>
    </row>
    <row r="55" spans="1:18" s="33" customFormat="1" ht="27" hidden="1" customHeight="1" x14ac:dyDescent="0.25">
      <c r="A55" s="69">
        <v>21</v>
      </c>
      <c r="B55" s="106"/>
      <c r="C55" s="107"/>
      <c r="D55" s="107"/>
      <c r="E55" s="107"/>
      <c r="F55" s="107"/>
      <c r="G55" s="107"/>
      <c r="H55" s="107"/>
      <c r="I55" s="107"/>
      <c r="J55" s="107"/>
      <c r="K55" s="107"/>
      <c r="L55" s="107"/>
      <c r="M55" s="107"/>
      <c r="N55" s="107"/>
      <c r="O55" s="107"/>
      <c r="P55" s="107"/>
      <c r="Q55" s="107"/>
      <c r="R55" s="107"/>
    </row>
    <row r="56" spans="1:18" s="33" customFormat="1" ht="27" hidden="1" customHeight="1" x14ac:dyDescent="0.25">
      <c r="A56" s="71">
        <v>22</v>
      </c>
      <c r="B56" s="106"/>
      <c r="C56" s="107"/>
      <c r="D56" s="107"/>
      <c r="E56" s="107"/>
      <c r="F56" s="107"/>
      <c r="G56" s="107"/>
      <c r="H56" s="107"/>
      <c r="I56" s="107"/>
      <c r="J56" s="107"/>
      <c r="K56" s="107"/>
      <c r="L56" s="107"/>
      <c r="M56" s="107"/>
      <c r="N56" s="107"/>
      <c r="O56" s="107"/>
      <c r="P56" s="107"/>
      <c r="Q56" s="107"/>
      <c r="R56" s="107"/>
    </row>
    <row r="57" spans="1:18" s="33" customFormat="1" ht="27" hidden="1" customHeight="1" x14ac:dyDescent="0.25">
      <c r="A57" s="69">
        <v>23</v>
      </c>
      <c r="B57" s="106"/>
      <c r="C57" s="107"/>
      <c r="D57" s="107"/>
      <c r="E57" s="107"/>
      <c r="F57" s="107"/>
      <c r="G57" s="107"/>
      <c r="H57" s="107"/>
      <c r="I57" s="107"/>
      <c r="J57" s="107"/>
      <c r="K57" s="107"/>
      <c r="L57" s="107"/>
      <c r="M57" s="107"/>
      <c r="N57" s="107"/>
      <c r="O57" s="107"/>
      <c r="P57" s="107"/>
      <c r="Q57" s="107"/>
      <c r="R57" s="107"/>
    </row>
    <row r="58" spans="1:18" s="33" customFormat="1" ht="27" hidden="1" customHeight="1" x14ac:dyDescent="0.25">
      <c r="A58" s="71">
        <v>24</v>
      </c>
      <c r="B58" s="106"/>
      <c r="C58" s="107"/>
      <c r="D58" s="107"/>
      <c r="E58" s="107"/>
      <c r="F58" s="107"/>
      <c r="G58" s="107"/>
      <c r="H58" s="107"/>
      <c r="I58" s="107"/>
      <c r="J58" s="107"/>
      <c r="K58" s="107"/>
      <c r="L58" s="107"/>
      <c r="M58" s="107"/>
      <c r="N58" s="107"/>
      <c r="O58" s="107"/>
      <c r="P58" s="107"/>
      <c r="Q58" s="107"/>
      <c r="R58" s="107"/>
    </row>
    <row r="59" spans="1:18" s="33" customFormat="1" ht="27" hidden="1" customHeight="1" x14ac:dyDescent="0.25">
      <c r="A59" s="69">
        <v>25</v>
      </c>
      <c r="B59" s="106"/>
      <c r="C59" s="107"/>
      <c r="D59" s="107"/>
      <c r="E59" s="107"/>
      <c r="F59" s="107"/>
      <c r="G59" s="107"/>
      <c r="H59" s="107"/>
      <c r="I59" s="107"/>
      <c r="J59" s="107"/>
      <c r="K59" s="107"/>
      <c r="L59" s="107"/>
      <c r="M59" s="107"/>
      <c r="N59" s="107"/>
      <c r="O59" s="107"/>
      <c r="P59" s="107"/>
      <c r="Q59" s="107"/>
      <c r="R59" s="107"/>
    </row>
    <row r="60" spans="1:18" s="33" customFormat="1" ht="27" hidden="1" customHeight="1" x14ac:dyDescent="0.25">
      <c r="A60" s="71">
        <v>26</v>
      </c>
      <c r="B60" s="106"/>
      <c r="C60" s="107"/>
      <c r="D60" s="107"/>
      <c r="E60" s="107"/>
      <c r="F60" s="107"/>
      <c r="G60" s="107"/>
      <c r="H60" s="107"/>
      <c r="I60" s="107"/>
      <c r="J60" s="107"/>
      <c r="K60" s="107"/>
      <c r="L60" s="107"/>
      <c r="M60" s="107"/>
      <c r="N60" s="107"/>
      <c r="O60" s="107"/>
      <c r="P60" s="107"/>
      <c r="Q60" s="107"/>
      <c r="R60" s="107"/>
    </row>
    <row r="61" spans="1:18" s="33" customFormat="1" ht="27" hidden="1" customHeight="1" x14ac:dyDescent="0.25">
      <c r="A61" s="69">
        <v>27</v>
      </c>
      <c r="B61" s="106"/>
      <c r="C61" s="107"/>
      <c r="D61" s="107"/>
      <c r="E61" s="107"/>
      <c r="F61" s="107"/>
      <c r="G61" s="107"/>
      <c r="H61" s="107"/>
      <c r="I61" s="107"/>
      <c r="J61" s="107"/>
      <c r="K61" s="107"/>
      <c r="L61" s="107"/>
      <c r="M61" s="107"/>
      <c r="N61" s="107"/>
      <c r="O61" s="107"/>
      <c r="P61" s="107"/>
      <c r="Q61" s="107"/>
      <c r="R61" s="107"/>
    </row>
    <row r="62" spans="1:18" s="33" customFormat="1" ht="27" customHeight="1" x14ac:dyDescent="0.3">
      <c r="A62" s="108"/>
      <c r="B62" s="109" t="s">
        <v>62</v>
      </c>
      <c r="C62" s="110"/>
      <c r="D62" s="110"/>
      <c r="E62" s="110"/>
      <c r="F62" s="110"/>
      <c r="G62" s="110"/>
      <c r="H62" s="110"/>
      <c r="I62" s="110"/>
      <c r="J62" s="110"/>
      <c r="K62" s="110"/>
      <c r="L62" s="110"/>
      <c r="M62" s="110"/>
      <c r="N62" s="110"/>
      <c r="O62" s="110"/>
      <c r="P62" s="110"/>
      <c r="Q62" s="110"/>
      <c r="R62" s="110"/>
    </row>
    <row r="63" spans="1:18" s="33" customFormat="1" ht="27" customHeight="1" x14ac:dyDescent="0.3">
      <c r="A63" s="111">
        <v>1</v>
      </c>
      <c r="B63" s="30" t="s">
        <v>63</v>
      </c>
      <c r="C63" s="112">
        <v>14</v>
      </c>
      <c r="D63" s="113">
        <v>1680000</v>
      </c>
      <c r="E63" s="113">
        <v>1680000</v>
      </c>
      <c r="F63" s="113">
        <v>0</v>
      </c>
      <c r="G63" s="113">
        <v>1</v>
      </c>
      <c r="H63" s="113">
        <v>120000</v>
      </c>
      <c r="I63" s="113">
        <v>120000</v>
      </c>
      <c r="J63" s="113"/>
      <c r="K63" s="112">
        <v>13</v>
      </c>
      <c r="L63" s="113">
        <v>780000</v>
      </c>
      <c r="M63" s="113">
        <v>780000</v>
      </c>
      <c r="N63" s="113">
        <v>0</v>
      </c>
      <c r="O63" s="114">
        <f t="shared" ref="O63:R72" si="6">C63+G63+K63</f>
        <v>28</v>
      </c>
      <c r="P63" s="114">
        <f t="shared" si="6"/>
        <v>2580000</v>
      </c>
      <c r="Q63" s="114">
        <f t="shared" si="6"/>
        <v>2580000</v>
      </c>
      <c r="R63" s="114">
        <f t="shared" si="6"/>
        <v>0</v>
      </c>
    </row>
    <row r="64" spans="1:18" s="33" customFormat="1" ht="27" customHeight="1" x14ac:dyDescent="0.3">
      <c r="A64" s="111">
        <v>2</v>
      </c>
      <c r="B64" s="30" t="s">
        <v>64</v>
      </c>
      <c r="C64" s="115">
        <v>33</v>
      </c>
      <c r="D64" s="115">
        <v>14520000</v>
      </c>
      <c r="E64" s="115">
        <v>3960000</v>
      </c>
      <c r="F64" s="115">
        <v>10560000</v>
      </c>
      <c r="G64" s="115">
        <v>27</v>
      </c>
      <c r="H64" s="115">
        <v>5940000</v>
      </c>
      <c r="I64" s="115">
        <v>1620000</v>
      </c>
      <c r="J64" s="115">
        <v>4320000</v>
      </c>
      <c r="K64" s="115"/>
      <c r="L64" s="115"/>
      <c r="M64" s="115"/>
      <c r="N64" s="115"/>
      <c r="O64" s="114">
        <f t="shared" si="6"/>
        <v>60</v>
      </c>
      <c r="P64" s="114">
        <f t="shared" si="6"/>
        <v>20460000</v>
      </c>
      <c r="Q64" s="114">
        <f t="shared" si="6"/>
        <v>5580000</v>
      </c>
      <c r="R64" s="114">
        <f t="shared" si="6"/>
        <v>14880000</v>
      </c>
    </row>
    <row r="65" spans="1:18" s="33" customFormat="1" ht="27" customHeight="1" x14ac:dyDescent="0.3">
      <c r="A65" s="111">
        <v>3</v>
      </c>
      <c r="B65" s="116" t="s">
        <v>65</v>
      </c>
      <c r="C65" s="117">
        <v>72</v>
      </c>
      <c r="D65" s="117">
        <v>31680000</v>
      </c>
      <c r="E65" s="117">
        <v>8640000</v>
      </c>
      <c r="F65" s="117">
        <v>23040000</v>
      </c>
      <c r="G65" s="117">
        <v>44</v>
      </c>
      <c r="H65" s="117">
        <v>9680000</v>
      </c>
      <c r="I65" s="117">
        <v>2640000</v>
      </c>
      <c r="J65" s="117">
        <v>7040000</v>
      </c>
      <c r="K65" s="117"/>
      <c r="L65" s="117"/>
      <c r="M65" s="117"/>
      <c r="N65" s="117"/>
      <c r="O65" s="114">
        <f t="shared" si="6"/>
        <v>116</v>
      </c>
      <c r="P65" s="114">
        <f t="shared" si="6"/>
        <v>41360000</v>
      </c>
      <c r="Q65" s="114">
        <f t="shared" si="6"/>
        <v>11280000</v>
      </c>
      <c r="R65" s="114">
        <f t="shared" si="6"/>
        <v>30080000</v>
      </c>
    </row>
    <row r="66" spans="1:18" s="33" customFormat="1" ht="27" customHeight="1" x14ac:dyDescent="0.3">
      <c r="A66" s="111">
        <v>4</v>
      </c>
      <c r="B66" s="118" t="s">
        <v>66</v>
      </c>
      <c r="C66" s="119">
        <v>50</v>
      </c>
      <c r="D66" s="119">
        <v>22000000</v>
      </c>
      <c r="E66" s="119">
        <v>6000000</v>
      </c>
      <c r="F66" s="119">
        <v>16000000</v>
      </c>
      <c r="G66" s="119">
        <v>43</v>
      </c>
      <c r="H66" s="119">
        <v>9460000</v>
      </c>
      <c r="I66" s="119">
        <v>2580000</v>
      </c>
      <c r="J66" s="119">
        <v>6880000</v>
      </c>
      <c r="K66" s="119"/>
      <c r="L66" s="119"/>
      <c r="M66" s="120"/>
      <c r="N66" s="119"/>
      <c r="O66" s="114">
        <f t="shared" si="6"/>
        <v>93</v>
      </c>
      <c r="P66" s="114">
        <f t="shared" si="6"/>
        <v>31460000</v>
      </c>
      <c r="Q66" s="114">
        <f t="shared" si="6"/>
        <v>8580000</v>
      </c>
      <c r="R66" s="114">
        <f t="shared" si="6"/>
        <v>22880000</v>
      </c>
    </row>
    <row r="67" spans="1:18" s="33" customFormat="1" ht="27" customHeight="1" x14ac:dyDescent="0.3">
      <c r="A67" s="111">
        <v>5</v>
      </c>
      <c r="B67" s="121" t="s">
        <v>67</v>
      </c>
      <c r="C67" s="122">
        <v>14</v>
      </c>
      <c r="D67" s="114">
        <f>SUM(E67:F67)</f>
        <v>2320000</v>
      </c>
      <c r="E67" s="114">
        <f>1560000+120000</f>
        <v>1680000</v>
      </c>
      <c r="F67" s="114">
        <v>640000</v>
      </c>
      <c r="G67" s="122">
        <v>9</v>
      </c>
      <c r="H67" s="114">
        <f>SUM(I67:J67)</f>
        <v>1500000</v>
      </c>
      <c r="I67" s="114">
        <f>480000+60000</f>
        <v>540000</v>
      </c>
      <c r="J67" s="114">
        <f>800000+160000</f>
        <v>960000</v>
      </c>
      <c r="K67" s="114">
        <v>1</v>
      </c>
      <c r="L67" s="114">
        <v>120000</v>
      </c>
      <c r="M67" s="114">
        <v>120000</v>
      </c>
      <c r="N67" s="114"/>
      <c r="O67" s="114">
        <f t="shared" si="6"/>
        <v>24</v>
      </c>
      <c r="P67" s="114">
        <f t="shared" si="6"/>
        <v>3940000</v>
      </c>
      <c r="Q67" s="114">
        <f t="shared" si="6"/>
        <v>2340000</v>
      </c>
      <c r="R67" s="114">
        <f t="shared" si="6"/>
        <v>1600000</v>
      </c>
    </row>
    <row r="68" spans="1:18" s="33" customFormat="1" ht="27" customHeight="1" x14ac:dyDescent="0.3">
      <c r="A68" s="111">
        <v>6</v>
      </c>
      <c r="B68" s="30" t="s">
        <v>68</v>
      </c>
      <c r="C68" s="123">
        <v>5</v>
      </c>
      <c r="D68" s="123">
        <v>600000</v>
      </c>
      <c r="E68" s="123">
        <v>600000</v>
      </c>
      <c r="F68" s="123"/>
      <c r="G68" s="123">
        <v>7</v>
      </c>
      <c r="H68" s="123">
        <v>420000</v>
      </c>
      <c r="I68" s="123">
        <v>420000</v>
      </c>
      <c r="J68" s="123"/>
      <c r="K68" s="123"/>
      <c r="L68" s="123"/>
      <c r="M68" s="123"/>
      <c r="N68" s="123"/>
      <c r="O68" s="123">
        <v>12</v>
      </c>
      <c r="P68" s="114">
        <f t="shared" si="6"/>
        <v>1020000</v>
      </c>
      <c r="Q68" s="114">
        <f t="shared" si="6"/>
        <v>1020000</v>
      </c>
      <c r="R68" s="114">
        <f t="shared" si="6"/>
        <v>0</v>
      </c>
    </row>
    <row r="69" spans="1:18" s="33" customFormat="1" ht="27" customHeight="1" x14ac:dyDescent="0.3">
      <c r="A69" s="111">
        <v>7</v>
      </c>
      <c r="B69" s="30" t="s">
        <v>69</v>
      </c>
      <c r="C69" s="124">
        <v>12</v>
      </c>
      <c r="D69" s="107">
        <v>1440000</v>
      </c>
      <c r="E69" s="107">
        <v>1440000</v>
      </c>
      <c r="F69" s="107"/>
      <c r="G69" s="107">
        <v>6</v>
      </c>
      <c r="H69" s="107">
        <v>360000</v>
      </c>
      <c r="I69" s="107">
        <v>360000</v>
      </c>
      <c r="J69" s="107"/>
      <c r="K69" s="107">
        <v>1</v>
      </c>
      <c r="L69" s="107">
        <v>120000</v>
      </c>
      <c r="M69" s="107">
        <v>120000</v>
      </c>
      <c r="N69" s="107"/>
      <c r="O69" s="107">
        <v>19</v>
      </c>
      <c r="P69" s="114">
        <f t="shared" si="6"/>
        <v>1920000</v>
      </c>
      <c r="Q69" s="114">
        <f t="shared" si="6"/>
        <v>1920000</v>
      </c>
      <c r="R69" s="114">
        <f t="shared" si="6"/>
        <v>0</v>
      </c>
    </row>
    <row r="70" spans="1:18" s="33" customFormat="1" ht="27" customHeight="1" x14ac:dyDescent="0.3">
      <c r="A70" s="111">
        <v>8</v>
      </c>
      <c r="B70" s="54" t="s">
        <v>70</v>
      </c>
      <c r="C70" s="124">
        <v>55</v>
      </c>
      <c r="D70" s="124">
        <v>24200000</v>
      </c>
      <c r="E70" s="124">
        <v>6600000</v>
      </c>
      <c r="F70" s="124">
        <v>17600000</v>
      </c>
      <c r="G70" s="124">
        <v>38</v>
      </c>
      <c r="H70" s="124">
        <v>8360000</v>
      </c>
      <c r="I70" s="124">
        <v>2280000</v>
      </c>
      <c r="J70" s="124">
        <v>6080000</v>
      </c>
      <c r="K70" s="124"/>
      <c r="L70" s="124"/>
      <c r="M70" s="124"/>
      <c r="N70" s="124"/>
      <c r="O70" s="124">
        <v>93</v>
      </c>
      <c r="P70" s="114">
        <f t="shared" si="6"/>
        <v>32560000</v>
      </c>
      <c r="Q70" s="114">
        <f t="shared" si="6"/>
        <v>8880000</v>
      </c>
      <c r="R70" s="114">
        <f t="shared" si="6"/>
        <v>23680000</v>
      </c>
    </row>
    <row r="71" spans="1:18" s="33" customFormat="1" ht="27" customHeight="1" x14ac:dyDescent="0.3">
      <c r="A71" s="111">
        <v>9</v>
      </c>
      <c r="B71" s="125" t="s">
        <v>71</v>
      </c>
      <c r="C71" s="126">
        <v>121</v>
      </c>
      <c r="D71" s="127">
        <f>E71+F71</f>
        <v>53240000</v>
      </c>
      <c r="E71" s="128">
        <f>C71*120000</f>
        <v>14520000</v>
      </c>
      <c r="F71" s="129">
        <f>C71*320000</f>
        <v>38720000</v>
      </c>
      <c r="G71" s="126">
        <v>76</v>
      </c>
      <c r="H71" s="127">
        <f>I71+J71</f>
        <v>16720000</v>
      </c>
      <c r="I71" s="127">
        <f>G71*60000</f>
        <v>4560000</v>
      </c>
      <c r="J71" s="129">
        <f>G71*160000</f>
        <v>12160000</v>
      </c>
      <c r="K71" s="126"/>
      <c r="L71" s="127">
        <f>M71+N71</f>
        <v>0</v>
      </c>
      <c r="M71" s="127">
        <f>K71*340000</f>
        <v>0</v>
      </c>
      <c r="N71" s="129">
        <v>0</v>
      </c>
      <c r="O71" s="130">
        <f>C71+G71+K71</f>
        <v>197</v>
      </c>
      <c r="P71" s="114">
        <f t="shared" si="6"/>
        <v>69960000</v>
      </c>
      <c r="Q71" s="114">
        <f t="shared" si="6"/>
        <v>19080000</v>
      </c>
      <c r="R71" s="114">
        <f t="shared" si="6"/>
        <v>50880000</v>
      </c>
    </row>
    <row r="72" spans="1:18" s="33" customFormat="1" ht="27" customHeight="1" x14ac:dyDescent="0.3">
      <c r="A72" s="111">
        <v>10</v>
      </c>
      <c r="B72" s="30" t="s">
        <v>72</v>
      </c>
      <c r="C72" s="107">
        <v>48</v>
      </c>
      <c r="D72" s="107">
        <v>13760000</v>
      </c>
      <c r="E72" s="107">
        <v>5760000</v>
      </c>
      <c r="F72" s="107">
        <v>8000000</v>
      </c>
      <c r="G72" s="107">
        <v>32</v>
      </c>
      <c r="H72" s="107">
        <v>4320000</v>
      </c>
      <c r="I72" s="107">
        <v>1920000</v>
      </c>
      <c r="J72" s="107">
        <v>2400000</v>
      </c>
      <c r="K72" s="107">
        <v>1</v>
      </c>
      <c r="L72" s="107">
        <v>120000</v>
      </c>
      <c r="M72" s="107">
        <v>120000</v>
      </c>
      <c r="N72" s="107"/>
      <c r="O72" s="130">
        <f>C72+G72+K72</f>
        <v>81</v>
      </c>
      <c r="P72" s="114">
        <f t="shared" si="6"/>
        <v>18200000</v>
      </c>
      <c r="Q72" s="114">
        <f t="shared" si="6"/>
        <v>7800000</v>
      </c>
      <c r="R72" s="114">
        <f t="shared" si="6"/>
        <v>10400000</v>
      </c>
    </row>
    <row r="73" spans="1:18" s="33" customFormat="1" ht="27" customHeight="1" x14ac:dyDescent="0.3">
      <c r="A73" s="111">
        <v>11</v>
      </c>
      <c r="B73" s="30" t="s">
        <v>73</v>
      </c>
      <c r="C73" s="131">
        <v>52</v>
      </c>
      <c r="D73" s="131">
        <v>23320000</v>
      </c>
      <c r="E73" s="131">
        <v>6360000</v>
      </c>
      <c r="F73" s="131">
        <v>16960000</v>
      </c>
      <c r="G73" s="131">
        <v>58</v>
      </c>
      <c r="H73" s="131">
        <v>12760000</v>
      </c>
      <c r="I73" s="131">
        <v>3480000</v>
      </c>
      <c r="J73" s="131">
        <v>9280000</v>
      </c>
      <c r="K73" s="131"/>
      <c r="L73" s="131"/>
      <c r="M73" s="131"/>
      <c r="N73" s="131"/>
      <c r="O73" s="131">
        <v>110</v>
      </c>
      <c r="P73" s="131">
        <v>36080000</v>
      </c>
      <c r="Q73" s="131">
        <v>9840000</v>
      </c>
      <c r="R73" s="131">
        <v>26240000</v>
      </c>
    </row>
    <row r="74" spans="1:18" s="33" customFormat="1" ht="27" customHeight="1" x14ac:dyDescent="0.3">
      <c r="A74" s="111">
        <v>12</v>
      </c>
      <c r="B74" s="30" t="s">
        <v>74</v>
      </c>
      <c r="C74" s="132">
        <v>6</v>
      </c>
      <c r="D74" s="132">
        <v>2640000</v>
      </c>
      <c r="E74" s="132">
        <v>720000</v>
      </c>
      <c r="F74" s="132">
        <v>1920000</v>
      </c>
      <c r="G74" s="132">
        <v>8</v>
      </c>
      <c r="H74" s="132">
        <v>1760000</v>
      </c>
      <c r="I74" s="132">
        <v>480000</v>
      </c>
      <c r="J74" s="132">
        <v>1280000</v>
      </c>
      <c r="K74" s="132">
        <v>3</v>
      </c>
      <c r="L74" s="132">
        <v>1320000</v>
      </c>
      <c r="M74" s="132">
        <v>360000</v>
      </c>
      <c r="N74" s="132">
        <v>960000</v>
      </c>
      <c r="O74" s="132">
        <v>17</v>
      </c>
      <c r="P74" s="132">
        <v>5720000</v>
      </c>
      <c r="Q74" s="132">
        <v>1560000</v>
      </c>
      <c r="R74" s="132">
        <v>4160000</v>
      </c>
    </row>
    <row r="75" spans="1:18" s="33" customFormat="1" ht="27" customHeight="1" x14ac:dyDescent="0.3">
      <c r="A75" s="111">
        <v>13</v>
      </c>
      <c r="B75" s="30" t="s">
        <v>75</v>
      </c>
      <c r="C75" s="133">
        <v>54</v>
      </c>
      <c r="D75" s="133">
        <v>12000000</v>
      </c>
      <c r="E75" s="133">
        <v>6480000</v>
      </c>
      <c r="F75" s="133">
        <v>5520000</v>
      </c>
      <c r="G75" s="133"/>
      <c r="H75" s="133">
        <v>0</v>
      </c>
      <c r="I75" s="133"/>
      <c r="J75" s="133"/>
      <c r="K75" s="133">
        <v>30</v>
      </c>
      <c r="L75" s="133">
        <v>3360000</v>
      </c>
      <c r="M75" s="133">
        <v>1800000</v>
      </c>
      <c r="N75" s="133">
        <v>1560000</v>
      </c>
      <c r="O75" s="133">
        <v>84</v>
      </c>
      <c r="P75" s="133">
        <v>15360000</v>
      </c>
      <c r="Q75" s="133">
        <v>8280000</v>
      </c>
      <c r="R75" s="133">
        <v>7080000</v>
      </c>
    </row>
    <row r="76" spans="1:18" s="33" customFormat="1" ht="27" customHeight="1" x14ac:dyDescent="0.3">
      <c r="A76" s="111">
        <v>14</v>
      </c>
      <c r="B76" s="30" t="s">
        <v>76</v>
      </c>
      <c r="C76" s="134">
        <v>53</v>
      </c>
      <c r="D76" s="135">
        <v>23320000</v>
      </c>
      <c r="E76" s="136">
        <v>6360000</v>
      </c>
      <c r="F76" s="137">
        <v>16960000</v>
      </c>
      <c r="G76" s="134">
        <v>30</v>
      </c>
      <c r="H76" s="135">
        <v>6600000</v>
      </c>
      <c r="I76" s="135">
        <v>1800000</v>
      </c>
      <c r="J76" s="137">
        <v>4800000</v>
      </c>
      <c r="K76" s="134"/>
      <c r="L76" s="135">
        <v>0</v>
      </c>
      <c r="M76" s="135">
        <v>0</v>
      </c>
      <c r="N76" s="137">
        <v>0</v>
      </c>
      <c r="O76" s="138">
        <v>83</v>
      </c>
      <c r="P76" s="135">
        <v>29920000</v>
      </c>
      <c r="Q76" s="139">
        <v>8160000</v>
      </c>
      <c r="R76" s="140">
        <v>21760000</v>
      </c>
    </row>
    <row r="77" spans="1:18" s="33" customFormat="1" ht="27" customHeight="1" x14ac:dyDescent="0.3">
      <c r="A77" s="111">
        <v>15</v>
      </c>
      <c r="B77" s="141" t="s">
        <v>77</v>
      </c>
      <c r="C77" s="142">
        <v>15</v>
      </c>
      <c r="D77" s="142">
        <v>1800000</v>
      </c>
      <c r="E77" s="142">
        <v>1800000</v>
      </c>
      <c r="F77" s="142"/>
      <c r="G77" s="142">
        <v>12</v>
      </c>
      <c r="H77" s="142">
        <v>720000</v>
      </c>
      <c r="I77" s="142">
        <v>720000</v>
      </c>
      <c r="J77" s="142"/>
      <c r="K77" s="142"/>
      <c r="L77" s="142"/>
      <c r="M77" s="142"/>
      <c r="N77" s="142"/>
      <c r="O77" s="142">
        <v>27</v>
      </c>
      <c r="P77" s="142">
        <v>2520000</v>
      </c>
      <c r="Q77" s="142">
        <v>2520000</v>
      </c>
      <c r="R77" s="142"/>
    </row>
    <row r="78" spans="1:18" s="33" customFormat="1" ht="27" customHeight="1" x14ac:dyDescent="0.3">
      <c r="A78" s="111">
        <v>16</v>
      </c>
      <c r="B78" s="30" t="s">
        <v>78</v>
      </c>
      <c r="C78" s="143">
        <v>45</v>
      </c>
      <c r="D78" s="143">
        <v>7320000</v>
      </c>
      <c r="E78" s="143">
        <v>5400000</v>
      </c>
      <c r="F78" s="143">
        <v>1920000</v>
      </c>
      <c r="G78" s="143"/>
      <c r="H78" s="143"/>
      <c r="I78" s="143"/>
      <c r="J78" s="143"/>
      <c r="K78" s="143">
        <v>29</v>
      </c>
      <c r="L78" s="143">
        <v>3180000</v>
      </c>
      <c r="M78" s="143">
        <v>1740000</v>
      </c>
      <c r="N78" s="143">
        <v>1440000</v>
      </c>
      <c r="O78" s="143">
        <v>74</v>
      </c>
      <c r="P78" s="143">
        <v>10500000</v>
      </c>
      <c r="Q78" s="143">
        <v>7140000</v>
      </c>
      <c r="R78" s="143">
        <v>3360000</v>
      </c>
    </row>
    <row r="79" spans="1:18" s="33" customFormat="1" ht="27" customHeight="1" x14ac:dyDescent="0.3">
      <c r="A79" s="111">
        <v>17</v>
      </c>
      <c r="B79" s="30" t="s">
        <v>79</v>
      </c>
      <c r="C79" s="144">
        <v>15</v>
      </c>
      <c r="D79" s="144">
        <v>6600000</v>
      </c>
      <c r="E79" s="144">
        <v>1800000</v>
      </c>
      <c r="F79" s="144">
        <v>4800000</v>
      </c>
      <c r="G79" s="144">
        <v>16</v>
      </c>
      <c r="H79" s="144">
        <v>3520000</v>
      </c>
      <c r="I79" s="144">
        <v>960000</v>
      </c>
      <c r="J79" s="144">
        <v>2560000</v>
      </c>
      <c r="K79" s="144">
        <v>5</v>
      </c>
      <c r="L79" s="144">
        <v>600000</v>
      </c>
      <c r="M79" s="144">
        <v>600000</v>
      </c>
      <c r="N79" s="144">
        <v>0</v>
      </c>
      <c r="O79" s="144">
        <v>36</v>
      </c>
      <c r="P79" s="144">
        <v>10720000</v>
      </c>
      <c r="Q79" s="144">
        <v>3360000</v>
      </c>
      <c r="R79" s="144">
        <v>7360000</v>
      </c>
    </row>
    <row r="80" spans="1:18" s="33" customFormat="1" ht="27" customHeight="1" x14ac:dyDescent="0.3">
      <c r="A80" s="107">
        <v>18</v>
      </c>
      <c r="B80" s="145" t="s">
        <v>80</v>
      </c>
      <c r="C80" s="146">
        <v>77</v>
      </c>
      <c r="D80" s="146">
        <v>33880000</v>
      </c>
      <c r="E80" s="146">
        <v>9240000</v>
      </c>
      <c r="F80" s="146">
        <v>24640000</v>
      </c>
      <c r="G80" s="146">
        <v>75</v>
      </c>
      <c r="H80" s="146">
        <v>16500000</v>
      </c>
      <c r="I80" s="146">
        <v>4500000</v>
      </c>
      <c r="J80" s="146">
        <v>12000000</v>
      </c>
      <c r="K80" s="146">
        <v>3</v>
      </c>
      <c r="L80" s="146">
        <v>360000</v>
      </c>
      <c r="M80" s="146">
        <v>360000</v>
      </c>
      <c r="N80" s="146">
        <v>0</v>
      </c>
      <c r="O80" s="146">
        <v>155</v>
      </c>
      <c r="P80" s="146">
        <v>50740000</v>
      </c>
      <c r="Q80" s="146">
        <v>14100000</v>
      </c>
      <c r="R80" s="146">
        <v>36640000</v>
      </c>
    </row>
    <row r="81" spans="1:18" s="150" customFormat="1" ht="27" customHeight="1" x14ac:dyDescent="0.3">
      <c r="A81" s="345" t="s">
        <v>10</v>
      </c>
      <c r="B81" s="346"/>
      <c r="C81" s="147"/>
      <c r="D81" s="147"/>
      <c r="E81" s="148"/>
      <c r="F81" s="149"/>
      <c r="G81" s="147"/>
      <c r="H81" s="147"/>
      <c r="I81" s="148"/>
      <c r="J81" s="148"/>
      <c r="K81" s="148"/>
      <c r="L81" s="148"/>
      <c r="M81" s="148"/>
      <c r="N81" s="148"/>
      <c r="O81" s="147"/>
      <c r="P81" s="147"/>
      <c r="Q81" s="147"/>
      <c r="R81" s="148"/>
    </row>
    <row r="82" spans="1:18" s="154" customFormat="1" ht="29.25" hidden="1" customHeight="1" x14ac:dyDescent="0.3">
      <c r="A82" s="337" t="s">
        <v>81</v>
      </c>
      <c r="B82" s="337"/>
      <c r="C82" s="337"/>
      <c r="D82" s="337"/>
      <c r="E82" s="337"/>
      <c r="F82" s="337"/>
      <c r="G82" s="337"/>
      <c r="H82" s="337"/>
      <c r="I82" s="337"/>
      <c r="J82" s="337"/>
      <c r="K82" s="151"/>
      <c r="L82" s="151"/>
      <c r="M82" s="151"/>
      <c r="N82" s="151"/>
      <c r="O82" s="152"/>
      <c r="P82" s="153"/>
    </row>
    <row r="83" spans="1:18" s="154" customFormat="1" ht="15.75" hidden="1" x14ac:dyDescent="0.25">
      <c r="D83" s="151"/>
      <c r="E83" s="155"/>
      <c r="F83" s="155"/>
      <c r="H83" s="151"/>
      <c r="I83" s="151"/>
      <c r="J83" s="151"/>
      <c r="K83" s="151"/>
      <c r="L83" s="151"/>
      <c r="M83" s="151"/>
      <c r="N83" s="151"/>
      <c r="O83" s="152"/>
      <c r="P83" s="153"/>
    </row>
    <row r="84" spans="1:18" s="157" customFormat="1" ht="16.5" hidden="1" x14ac:dyDescent="0.25">
      <c r="A84" s="156"/>
      <c r="D84" s="158"/>
      <c r="E84" s="158"/>
      <c r="F84" s="158"/>
      <c r="G84" s="159"/>
      <c r="H84" s="159"/>
      <c r="J84" s="160"/>
      <c r="K84" s="160"/>
      <c r="L84" s="160"/>
      <c r="M84" s="338" t="s">
        <v>82</v>
      </c>
      <c r="N84" s="338"/>
      <c r="O84" s="338"/>
      <c r="P84" s="338"/>
      <c r="Q84" s="338"/>
    </row>
    <row r="85" spans="1:18" s="157" customFormat="1" ht="16.5" hidden="1" customHeight="1" x14ac:dyDescent="0.25">
      <c r="A85" s="156"/>
      <c r="B85" s="339" t="s">
        <v>83</v>
      </c>
      <c r="C85" s="339"/>
      <c r="D85" s="339"/>
      <c r="E85" s="161"/>
      <c r="F85" s="161"/>
      <c r="H85" s="162"/>
      <c r="I85" s="163"/>
      <c r="J85" s="164"/>
      <c r="K85" s="163"/>
      <c r="L85" s="163"/>
      <c r="M85" s="340" t="s">
        <v>84</v>
      </c>
      <c r="N85" s="340"/>
      <c r="O85" s="340"/>
      <c r="P85" s="340"/>
      <c r="Q85" s="340"/>
    </row>
    <row r="86" spans="1:18" s="157" customFormat="1" ht="16.5" hidden="1" x14ac:dyDescent="0.25">
      <c r="A86" s="156"/>
      <c r="H86" s="164"/>
      <c r="I86" s="159"/>
      <c r="J86" s="159"/>
      <c r="K86" s="159"/>
      <c r="L86" s="159"/>
      <c r="M86" s="159"/>
      <c r="N86" s="159"/>
      <c r="O86" s="165"/>
      <c r="P86" s="165"/>
    </row>
    <row r="87" spans="1:18" s="157" customFormat="1" ht="16.5" hidden="1" x14ac:dyDescent="0.25">
      <c r="D87" s="164"/>
      <c r="E87" s="166" t="s">
        <v>85</v>
      </c>
      <c r="F87" s="166"/>
      <c r="H87" s="164"/>
      <c r="I87" s="164"/>
      <c r="J87" s="164"/>
      <c r="K87" s="164"/>
      <c r="L87" s="164"/>
      <c r="M87" s="164"/>
      <c r="N87" s="164"/>
      <c r="O87" s="167"/>
      <c r="P87" s="168"/>
    </row>
    <row r="88" spans="1:18" s="157" customFormat="1" ht="16.5" hidden="1" x14ac:dyDescent="0.25">
      <c r="D88" s="164"/>
      <c r="E88" s="166"/>
      <c r="F88" s="166"/>
      <c r="H88" s="164" t="s">
        <v>86</v>
      </c>
      <c r="I88" s="164"/>
      <c r="J88" s="164"/>
      <c r="K88" s="164"/>
      <c r="L88" s="164"/>
      <c r="M88" s="164"/>
      <c r="N88" s="164"/>
      <c r="O88" s="167"/>
      <c r="P88" s="168"/>
    </row>
    <row r="89" spans="1:18" s="157" customFormat="1" ht="24.75" hidden="1" customHeight="1" x14ac:dyDescent="0.25">
      <c r="D89" s="164"/>
      <c r="E89" s="166"/>
      <c r="F89" s="166"/>
      <c r="H89" s="164"/>
      <c r="I89" s="164"/>
      <c r="J89" s="164"/>
      <c r="K89" s="164"/>
      <c r="L89" s="164"/>
      <c r="M89" s="164"/>
      <c r="N89" s="164"/>
      <c r="O89" s="167"/>
      <c r="P89" s="168"/>
    </row>
    <row r="90" spans="1:18" s="157" customFormat="1" ht="16.5" hidden="1" x14ac:dyDescent="0.25">
      <c r="B90" s="339"/>
      <c r="C90" s="339"/>
      <c r="D90" s="339"/>
      <c r="E90" s="161"/>
      <c r="M90" s="339"/>
      <c r="N90" s="339"/>
      <c r="O90" s="339"/>
      <c r="P90" s="339"/>
      <c r="Q90" s="339"/>
    </row>
    <row r="91" spans="1:18" x14ac:dyDescent="0.3">
      <c r="D91" s="169"/>
      <c r="I91" s="336"/>
      <c r="J91" s="336"/>
      <c r="K91" s="336"/>
      <c r="L91" s="336"/>
      <c r="M91" s="336"/>
      <c r="N91" s="336"/>
      <c r="O91" s="336"/>
      <c r="P91" s="336"/>
      <c r="Q91" s="171"/>
    </row>
  </sheetData>
  <mergeCells count="35">
    <mergeCell ref="A5:R5"/>
    <mergeCell ref="A1:D1"/>
    <mergeCell ref="N1:R1"/>
    <mergeCell ref="A2:D2"/>
    <mergeCell ref="N2:R2"/>
    <mergeCell ref="A4:R4"/>
    <mergeCell ref="O7:R8"/>
    <mergeCell ref="C8:F8"/>
    <mergeCell ref="G8:J8"/>
    <mergeCell ref="K8:N8"/>
    <mergeCell ref="C9:C10"/>
    <mergeCell ref="I9:J9"/>
    <mergeCell ref="K9:K10"/>
    <mergeCell ref="A7:A10"/>
    <mergeCell ref="B7:B10"/>
    <mergeCell ref="C7:F7"/>
    <mergeCell ref="G7:J7"/>
    <mergeCell ref="K7:N7"/>
    <mergeCell ref="A81:B81"/>
    <mergeCell ref="D9:D10"/>
    <mergeCell ref="E9:F9"/>
    <mergeCell ref="G9:G10"/>
    <mergeCell ref="H9:H10"/>
    <mergeCell ref="L9:L10"/>
    <mergeCell ref="M9:N9"/>
    <mergeCell ref="O9:O10"/>
    <mergeCell ref="P9:P10"/>
    <mergeCell ref="Q9:R9"/>
    <mergeCell ref="I91:P91"/>
    <mergeCell ref="A82:J82"/>
    <mergeCell ref="M84:Q84"/>
    <mergeCell ref="B85:D85"/>
    <mergeCell ref="M85:Q85"/>
    <mergeCell ref="B90:D90"/>
    <mergeCell ref="M90:Q9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3"/>
  <sheetViews>
    <sheetView workbookViewId="0">
      <selection activeCell="D21" sqref="D21"/>
    </sheetView>
  </sheetViews>
  <sheetFormatPr defaultRowHeight="15.6" x14ac:dyDescent="0.3"/>
  <cols>
    <col min="1" max="1" width="4.33203125" style="1" customWidth="1"/>
    <col min="2" max="2" width="28.33203125" style="1" customWidth="1"/>
    <col min="3" max="3" width="10.44140625" style="1" customWidth="1"/>
    <col min="4" max="4" width="10.5546875" style="1" customWidth="1"/>
    <col min="5" max="5" width="17.109375" style="1" customWidth="1"/>
    <col min="6" max="6" width="10.6640625" style="1" customWidth="1"/>
    <col min="7" max="7" width="10.88671875" style="1" customWidth="1"/>
    <col min="8" max="8" width="11.6640625" style="1" customWidth="1"/>
    <col min="9" max="9" width="14.88671875" style="1" customWidth="1"/>
    <col min="10" max="14" width="25.109375" style="1" customWidth="1"/>
    <col min="15" max="256" width="9.109375" style="1"/>
    <col min="257" max="257" width="4.33203125" style="1" customWidth="1"/>
    <col min="258" max="258" width="28.33203125" style="1" customWidth="1"/>
    <col min="259" max="259" width="10.44140625" style="1" customWidth="1"/>
    <col min="260" max="260" width="10.5546875" style="1" customWidth="1"/>
    <col min="261" max="261" width="17.109375" style="1" customWidth="1"/>
    <col min="262" max="262" width="10.6640625" style="1" customWidth="1"/>
    <col min="263" max="263" width="10.88671875" style="1" customWidth="1"/>
    <col min="264" max="264" width="11.6640625" style="1" customWidth="1"/>
    <col min="265" max="265" width="14.88671875" style="1" customWidth="1"/>
    <col min="266" max="270" width="25.109375" style="1" customWidth="1"/>
    <col min="271" max="512" width="9.109375" style="1"/>
    <col min="513" max="513" width="4.33203125" style="1" customWidth="1"/>
    <col min="514" max="514" width="28.33203125" style="1" customWidth="1"/>
    <col min="515" max="515" width="10.44140625" style="1" customWidth="1"/>
    <col min="516" max="516" width="10.5546875" style="1" customWidth="1"/>
    <col min="517" max="517" width="17.109375" style="1" customWidth="1"/>
    <col min="518" max="518" width="10.6640625" style="1" customWidth="1"/>
    <col min="519" max="519" width="10.88671875" style="1" customWidth="1"/>
    <col min="520" max="520" width="11.6640625" style="1" customWidth="1"/>
    <col min="521" max="521" width="14.88671875" style="1" customWidth="1"/>
    <col min="522" max="526" width="25.109375" style="1" customWidth="1"/>
    <col min="527" max="768" width="9.109375" style="1"/>
    <col min="769" max="769" width="4.33203125" style="1" customWidth="1"/>
    <col min="770" max="770" width="28.33203125" style="1" customWidth="1"/>
    <col min="771" max="771" width="10.44140625" style="1" customWidth="1"/>
    <col min="772" max="772" width="10.5546875" style="1" customWidth="1"/>
    <col min="773" max="773" width="17.109375" style="1" customWidth="1"/>
    <col min="774" max="774" width="10.6640625" style="1" customWidth="1"/>
    <col min="775" max="775" width="10.88671875" style="1" customWidth="1"/>
    <col min="776" max="776" width="11.6640625" style="1" customWidth="1"/>
    <col min="777" max="777" width="14.88671875" style="1" customWidth="1"/>
    <col min="778" max="782" width="25.109375" style="1" customWidth="1"/>
    <col min="783" max="1024" width="9.109375" style="1"/>
    <col min="1025" max="1025" width="4.33203125" style="1" customWidth="1"/>
    <col min="1026" max="1026" width="28.33203125" style="1" customWidth="1"/>
    <col min="1027" max="1027" width="10.44140625" style="1" customWidth="1"/>
    <col min="1028" max="1028" width="10.5546875" style="1" customWidth="1"/>
    <col min="1029" max="1029" width="17.109375" style="1" customWidth="1"/>
    <col min="1030" max="1030" width="10.6640625" style="1" customWidth="1"/>
    <col min="1031" max="1031" width="10.88671875" style="1" customWidth="1"/>
    <col min="1032" max="1032" width="11.6640625" style="1" customWidth="1"/>
    <col min="1033" max="1033" width="14.88671875" style="1" customWidth="1"/>
    <col min="1034" max="1038" width="25.109375" style="1" customWidth="1"/>
    <col min="1039" max="1280" width="9.109375" style="1"/>
    <col min="1281" max="1281" width="4.33203125" style="1" customWidth="1"/>
    <col min="1282" max="1282" width="28.33203125" style="1" customWidth="1"/>
    <col min="1283" max="1283" width="10.44140625" style="1" customWidth="1"/>
    <col min="1284" max="1284" width="10.5546875" style="1" customWidth="1"/>
    <col min="1285" max="1285" width="17.109375" style="1" customWidth="1"/>
    <col min="1286" max="1286" width="10.6640625" style="1" customWidth="1"/>
    <col min="1287" max="1287" width="10.88671875" style="1" customWidth="1"/>
    <col min="1288" max="1288" width="11.6640625" style="1" customWidth="1"/>
    <col min="1289" max="1289" width="14.88671875" style="1" customWidth="1"/>
    <col min="1290" max="1294" width="25.109375" style="1" customWidth="1"/>
    <col min="1295" max="1536" width="9.109375" style="1"/>
    <col min="1537" max="1537" width="4.33203125" style="1" customWidth="1"/>
    <col min="1538" max="1538" width="28.33203125" style="1" customWidth="1"/>
    <col min="1539" max="1539" width="10.44140625" style="1" customWidth="1"/>
    <col min="1540" max="1540" width="10.5546875" style="1" customWidth="1"/>
    <col min="1541" max="1541" width="17.109375" style="1" customWidth="1"/>
    <col min="1542" max="1542" width="10.6640625" style="1" customWidth="1"/>
    <col min="1543" max="1543" width="10.88671875" style="1" customWidth="1"/>
    <col min="1544" max="1544" width="11.6640625" style="1" customWidth="1"/>
    <col min="1545" max="1545" width="14.88671875" style="1" customWidth="1"/>
    <col min="1546" max="1550" width="25.109375" style="1" customWidth="1"/>
    <col min="1551" max="1792" width="9.109375" style="1"/>
    <col min="1793" max="1793" width="4.33203125" style="1" customWidth="1"/>
    <col min="1794" max="1794" width="28.33203125" style="1" customWidth="1"/>
    <col min="1795" max="1795" width="10.44140625" style="1" customWidth="1"/>
    <col min="1796" max="1796" width="10.5546875" style="1" customWidth="1"/>
    <col min="1797" max="1797" width="17.109375" style="1" customWidth="1"/>
    <col min="1798" max="1798" width="10.6640625" style="1" customWidth="1"/>
    <col min="1799" max="1799" width="10.88671875" style="1" customWidth="1"/>
    <col min="1800" max="1800" width="11.6640625" style="1" customWidth="1"/>
    <col min="1801" max="1801" width="14.88671875" style="1" customWidth="1"/>
    <col min="1802" max="1806" width="25.109375" style="1" customWidth="1"/>
    <col min="1807" max="2048" width="9.109375" style="1"/>
    <col min="2049" max="2049" width="4.33203125" style="1" customWidth="1"/>
    <col min="2050" max="2050" width="28.33203125" style="1" customWidth="1"/>
    <col min="2051" max="2051" width="10.44140625" style="1" customWidth="1"/>
    <col min="2052" max="2052" width="10.5546875" style="1" customWidth="1"/>
    <col min="2053" max="2053" width="17.109375" style="1" customWidth="1"/>
    <col min="2054" max="2054" width="10.6640625" style="1" customWidth="1"/>
    <col min="2055" max="2055" width="10.88671875" style="1" customWidth="1"/>
    <col min="2056" max="2056" width="11.6640625" style="1" customWidth="1"/>
    <col min="2057" max="2057" width="14.88671875" style="1" customWidth="1"/>
    <col min="2058" max="2062" width="25.109375" style="1" customWidth="1"/>
    <col min="2063" max="2304" width="9.109375" style="1"/>
    <col min="2305" max="2305" width="4.33203125" style="1" customWidth="1"/>
    <col min="2306" max="2306" width="28.33203125" style="1" customWidth="1"/>
    <col min="2307" max="2307" width="10.44140625" style="1" customWidth="1"/>
    <col min="2308" max="2308" width="10.5546875" style="1" customWidth="1"/>
    <col min="2309" max="2309" width="17.109375" style="1" customWidth="1"/>
    <col min="2310" max="2310" width="10.6640625" style="1" customWidth="1"/>
    <col min="2311" max="2311" width="10.88671875" style="1" customWidth="1"/>
    <col min="2312" max="2312" width="11.6640625" style="1" customWidth="1"/>
    <col min="2313" max="2313" width="14.88671875" style="1" customWidth="1"/>
    <col min="2314" max="2318" width="25.109375" style="1" customWidth="1"/>
    <col min="2319" max="2560" width="9.109375" style="1"/>
    <col min="2561" max="2561" width="4.33203125" style="1" customWidth="1"/>
    <col min="2562" max="2562" width="28.33203125" style="1" customWidth="1"/>
    <col min="2563" max="2563" width="10.44140625" style="1" customWidth="1"/>
    <col min="2564" max="2564" width="10.5546875" style="1" customWidth="1"/>
    <col min="2565" max="2565" width="17.109375" style="1" customWidth="1"/>
    <col min="2566" max="2566" width="10.6640625" style="1" customWidth="1"/>
    <col min="2567" max="2567" width="10.88671875" style="1" customWidth="1"/>
    <col min="2568" max="2568" width="11.6640625" style="1" customWidth="1"/>
    <col min="2569" max="2569" width="14.88671875" style="1" customWidth="1"/>
    <col min="2570" max="2574" width="25.109375" style="1" customWidth="1"/>
    <col min="2575" max="2816" width="9.109375" style="1"/>
    <col min="2817" max="2817" width="4.33203125" style="1" customWidth="1"/>
    <col min="2818" max="2818" width="28.33203125" style="1" customWidth="1"/>
    <col min="2819" max="2819" width="10.44140625" style="1" customWidth="1"/>
    <col min="2820" max="2820" width="10.5546875" style="1" customWidth="1"/>
    <col min="2821" max="2821" width="17.109375" style="1" customWidth="1"/>
    <col min="2822" max="2822" width="10.6640625" style="1" customWidth="1"/>
    <col min="2823" max="2823" width="10.88671875" style="1" customWidth="1"/>
    <col min="2824" max="2824" width="11.6640625" style="1" customWidth="1"/>
    <col min="2825" max="2825" width="14.88671875" style="1" customWidth="1"/>
    <col min="2826" max="2830" width="25.109375" style="1" customWidth="1"/>
    <col min="2831" max="3072" width="9.109375" style="1"/>
    <col min="3073" max="3073" width="4.33203125" style="1" customWidth="1"/>
    <col min="3074" max="3074" width="28.33203125" style="1" customWidth="1"/>
    <col min="3075" max="3075" width="10.44140625" style="1" customWidth="1"/>
    <col min="3076" max="3076" width="10.5546875" style="1" customWidth="1"/>
    <col min="3077" max="3077" width="17.109375" style="1" customWidth="1"/>
    <col min="3078" max="3078" width="10.6640625" style="1" customWidth="1"/>
    <col min="3079" max="3079" width="10.88671875" style="1" customWidth="1"/>
    <col min="3080" max="3080" width="11.6640625" style="1" customWidth="1"/>
    <col min="3081" max="3081" width="14.88671875" style="1" customWidth="1"/>
    <col min="3082" max="3086" width="25.109375" style="1" customWidth="1"/>
    <col min="3087" max="3328" width="9.109375" style="1"/>
    <col min="3329" max="3329" width="4.33203125" style="1" customWidth="1"/>
    <col min="3330" max="3330" width="28.33203125" style="1" customWidth="1"/>
    <col min="3331" max="3331" width="10.44140625" style="1" customWidth="1"/>
    <col min="3332" max="3332" width="10.5546875" style="1" customWidth="1"/>
    <col min="3333" max="3333" width="17.109375" style="1" customWidth="1"/>
    <col min="3334" max="3334" width="10.6640625" style="1" customWidth="1"/>
    <col min="3335" max="3335" width="10.88671875" style="1" customWidth="1"/>
    <col min="3336" max="3336" width="11.6640625" style="1" customWidth="1"/>
    <col min="3337" max="3337" width="14.88671875" style="1" customWidth="1"/>
    <col min="3338" max="3342" width="25.109375" style="1" customWidth="1"/>
    <col min="3343" max="3584" width="9.109375" style="1"/>
    <col min="3585" max="3585" width="4.33203125" style="1" customWidth="1"/>
    <col min="3586" max="3586" width="28.33203125" style="1" customWidth="1"/>
    <col min="3587" max="3587" width="10.44140625" style="1" customWidth="1"/>
    <col min="3588" max="3588" width="10.5546875" style="1" customWidth="1"/>
    <col min="3589" max="3589" width="17.109375" style="1" customWidth="1"/>
    <col min="3590" max="3590" width="10.6640625" style="1" customWidth="1"/>
    <col min="3591" max="3591" width="10.88671875" style="1" customWidth="1"/>
    <col min="3592" max="3592" width="11.6640625" style="1" customWidth="1"/>
    <col min="3593" max="3593" width="14.88671875" style="1" customWidth="1"/>
    <col min="3594" max="3598" width="25.109375" style="1" customWidth="1"/>
    <col min="3599" max="3840" width="9.109375" style="1"/>
    <col min="3841" max="3841" width="4.33203125" style="1" customWidth="1"/>
    <col min="3842" max="3842" width="28.33203125" style="1" customWidth="1"/>
    <col min="3843" max="3843" width="10.44140625" style="1" customWidth="1"/>
    <col min="3844" max="3844" width="10.5546875" style="1" customWidth="1"/>
    <col min="3845" max="3845" width="17.109375" style="1" customWidth="1"/>
    <col min="3846" max="3846" width="10.6640625" style="1" customWidth="1"/>
    <col min="3847" max="3847" width="10.88671875" style="1" customWidth="1"/>
    <col min="3848" max="3848" width="11.6640625" style="1" customWidth="1"/>
    <col min="3849" max="3849" width="14.88671875" style="1" customWidth="1"/>
    <col min="3850" max="3854" width="25.109375" style="1" customWidth="1"/>
    <col min="3855" max="4096" width="9.109375" style="1"/>
    <col min="4097" max="4097" width="4.33203125" style="1" customWidth="1"/>
    <col min="4098" max="4098" width="28.33203125" style="1" customWidth="1"/>
    <col min="4099" max="4099" width="10.44140625" style="1" customWidth="1"/>
    <col min="4100" max="4100" width="10.5546875" style="1" customWidth="1"/>
    <col min="4101" max="4101" width="17.109375" style="1" customWidth="1"/>
    <col min="4102" max="4102" width="10.6640625" style="1" customWidth="1"/>
    <col min="4103" max="4103" width="10.88671875" style="1" customWidth="1"/>
    <col min="4104" max="4104" width="11.6640625" style="1" customWidth="1"/>
    <col min="4105" max="4105" width="14.88671875" style="1" customWidth="1"/>
    <col min="4106" max="4110" width="25.109375" style="1" customWidth="1"/>
    <col min="4111" max="4352" width="9.109375" style="1"/>
    <col min="4353" max="4353" width="4.33203125" style="1" customWidth="1"/>
    <col min="4354" max="4354" width="28.33203125" style="1" customWidth="1"/>
    <col min="4355" max="4355" width="10.44140625" style="1" customWidth="1"/>
    <col min="4356" max="4356" width="10.5546875" style="1" customWidth="1"/>
    <col min="4357" max="4357" width="17.109375" style="1" customWidth="1"/>
    <col min="4358" max="4358" width="10.6640625" style="1" customWidth="1"/>
    <col min="4359" max="4359" width="10.88671875" style="1" customWidth="1"/>
    <col min="4360" max="4360" width="11.6640625" style="1" customWidth="1"/>
    <col min="4361" max="4361" width="14.88671875" style="1" customWidth="1"/>
    <col min="4362" max="4366" width="25.109375" style="1" customWidth="1"/>
    <col min="4367" max="4608" width="9.109375" style="1"/>
    <col min="4609" max="4609" width="4.33203125" style="1" customWidth="1"/>
    <col min="4610" max="4610" width="28.33203125" style="1" customWidth="1"/>
    <col min="4611" max="4611" width="10.44140625" style="1" customWidth="1"/>
    <col min="4612" max="4612" width="10.5546875" style="1" customWidth="1"/>
    <col min="4613" max="4613" width="17.109375" style="1" customWidth="1"/>
    <col min="4614" max="4614" width="10.6640625" style="1" customWidth="1"/>
    <col min="4615" max="4615" width="10.88671875" style="1" customWidth="1"/>
    <col min="4616" max="4616" width="11.6640625" style="1" customWidth="1"/>
    <col min="4617" max="4617" width="14.88671875" style="1" customWidth="1"/>
    <col min="4618" max="4622" width="25.109375" style="1" customWidth="1"/>
    <col min="4623" max="4864" width="9.109375" style="1"/>
    <col min="4865" max="4865" width="4.33203125" style="1" customWidth="1"/>
    <col min="4866" max="4866" width="28.33203125" style="1" customWidth="1"/>
    <col min="4867" max="4867" width="10.44140625" style="1" customWidth="1"/>
    <col min="4868" max="4868" width="10.5546875" style="1" customWidth="1"/>
    <col min="4869" max="4869" width="17.109375" style="1" customWidth="1"/>
    <col min="4870" max="4870" width="10.6640625" style="1" customWidth="1"/>
    <col min="4871" max="4871" width="10.88671875" style="1" customWidth="1"/>
    <col min="4872" max="4872" width="11.6640625" style="1" customWidth="1"/>
    <col min="4873" max="4873" width="14.88671875" style="1" customWidth="1"/>
    <col min="4874" max="4878" width="25.109375" style="1" customWidth="1"/>
    <col min="4879" max="5120" width="9.109375" style="1"/>
    <col min="5121" max="5121" width="4.33203125" style="1" customWidth="1"/>
    <col min="5122" max="5122" width="28.33203125" style="1" customWidth="1"/>
    <col min="5123" max="5123" width="10.44140625" style="1" customWidth="1"/>
    <col min="5124" max="5124" width="10.5546875" style="1" customWidth="1"/>
    <col min="5125" max="5125" width="17.109375" style="1" customWidth="1"/>
    <col min="5126" max="5126" width="10.6640625" style="1" customWidth="1"/>
    <col min="5127" max="5127" width="10.88671875" style="1" customWidth="1"/>
    <col min="5128" max="5128" width="11.6640625" style="1" customWidth="1"/>
    <col min="5129" max="5129" width="14.88671875" style="1" customWidth="1"/>
    <col min="5130" max="5134" width="25.109375" style="1" customWidth="1"/>
    <col min="5135" max="5376" width="9.109375" style="1"/>
    <col min="5377" max="5377" width="4.33203125" style="1" customWidth="1"/>
    <col min="5378" max="5378" width="28.33203125" style="1" customWidth="1"/>
    <col min="5379" max="5379" width="10.44140625" style="1" customWidth="1"/>
    <col min="5380" max="5380" width="10.5546875" style="1" customWidth="1"/>
    <col min="5381" max="5381" width="17.109375" style="1" customWidth="1"/>
    <col min="5382" max="5382" width="10.6640625" style="1" customWidth="1"/>
    <col min="5383" max="5383" width="10.88671875" style="1" customWidth="1"/>
    <col min="5384" max="5384" width="11.6640625" style="1" customWidth="1"/>
    <col min="5385" max="5385" width="14.88671875" style="1" customWidth="1"/>
    <col min="5386" max="5390" width="25.109375" style="1" customWidth="1"/>
    <col min="5391" max="5632" width="9.109375" style="1"/>
    <col min="5633" max="5633" width="4.33203125" style="1" customWidth="1"/>
    <col min="5634" max="5634" width="28.33203125" style="1" customWidth="1"/>
    <col min="5635" max="5635" width="10.44140625" style="1" customWidth="1"/>
    <col min="5636" max="5636" width="10.5546875" style="1" customWidth="1"/>
    <col min="5637" max="5637" width="17.109375" style="1" customWidth="1"/>
    <col min="5638" max="5638" width="10.6640625" style="1" customWidth="1"/>
    <col min="5639" max="5639" width="10.88671875" style="1" customWidth="1"/>
    <col min="5640" max="5640" width="11.6640625" style="1" customWidth="1"/>
    <col min="5641" max="5641" width="14.88671875" style="1" customWidth="1"/>
    <col min="5642" max="5646" width="25.109375" style="1" customWidth="1"/>
    <col min="5647" max="5888" width="9.109375" style="1"/>
    <col min="5889" max="5889" width="4.33203125" style="1" customWidth="1"/>
    <col min="5890" max="5890" width="28.33203125" style="1" customWidth="1"/>
    <col min="5891" max="5891" width="10.44140625" style="1" customWidth="1"/>
    <col min="5892" max="5892" width="10.5546875" style="1" customWidth="1"/>
    <col min="5893" max="5893" width="17.109375" style="1" customWidth="1"/>
    <col min="5894" max="5894" width="10.6640625" style="1" customWidth="1"/>
    <col min="5895" max="5895" width="10.88671875" style="1" customWidth="1"/>
    <col min="5896" max="5896" width="11.6640625" style="1" customWidth="1"/>
    <col min="5897" max="5897" width="14.88671875" style="1" customWidth="1"/>
    <col min="5898" max="5902" width="25.109375" style="1" customWidth="1"/>
    <col min="5903" max="6144" width="9.109375" style="1"/>
    <col min="6145" max="6145" width="4.33203125" style="1" customWidth="1"/>
    <col min="6146" max="6146" width="28.33203125" style="1" customWidth="1"/>
    <col min="6147" max="6147" width="10.44140625" style="1" customWidth="1"/>
    <col min="6148" max="6148" width="10.5546875" style="1" customWidth="1"/>
    <col min="6149" max="6149" width="17.109375" style="1" customWidth="1"/>
    <col min="6150" max="6150" width="10.6640625" style="1" customWidth="1"/>
    <col min="6151" max="6151" width="10.88671875" style="1" customWidth="1"/>
    <col min="6152" max="6152" width="11.6640625" style="1" customWidth="1"/>
    <col min="6153" max="6153" width="14.88671875" style="1" customWidth="1"/>
    <col min="6154" max="6158" width="25.109375" style="1" customWidth="1"/>
    <col min="6159" max="6400" width="9.109375" style="1"/>
    <col min="6401" max="6401" width="4.33203125" style="1" customWidth="1"/>
    <col min="6402" max="6402" width="28.33203125" style="1" customWidth="1"/>
    <col min="6403" max="6403" width="10.44140625" style="1" customWidth="1"/>
    <col min="6404" max="6404" width="10.5546875" style="1" customWidth="1"/>
    <col min="6405" max="6405" width="17.109375" style="1" customWidth="1"/>
    <col min="6406" max="6406" width="10.6640625" style="1" customWidth="1"/>
    <col min="6407" max="6407" width="10.88671875" style="1" customWidth="1"/>
    <col min="6408" max="6408" width="11.6640625" style="1" customWidth="1"/>
    <col min="6409" max="6409" width="14.88671875" style="1" customWidth="1"/>
    <col min="6410" max="6414" width="25.109375" style="1" customWidth="1"/>
    <col min="6415" max="6656" width="9.109375" style="1"/>
    <col min="6657" max="6657" width="4.33203125" style="1" customWidth="1"/>
    <col min="6658" max="6658" width="28.33203125" style="1" customWidth="1"/>
    <col min="6659" max="6659" width="10.44140625" style="1" customWidth="1"/>
    <col min="6660" max="6660" width="10.5546875" style="1" customWidth="1"/>
    <col min="6661" max="6661" width="17.109375" style="1" customWidth="1"/>
    <col min="6662" max="6662" width="10.6640625" style="1" customWidth="1"/>
    <col min="6663" max="6663" width="10.88671875" style="1" customWidth="1"/>
    <col min="6664" max="6664" width="11.6640625" style="1" customWidth="1"/>
    <col min="6665" max="6665" width="14.88671875" style="1" customWidth="1"/>
    <col min="6666" max="6670" width="25.109375" style="1" customWidth="1"/>
    <col min="6671" max="6912" width="9.109375" style="1"/>
    <col min="6913" max="6913" width="4.33203125" style="1" customWidth="1"/>
    <col min="6914" max="6914" width="28.33203125" style="1" customWidth="1"/>
    <col min="6915" max="6915" width="10.44140625" style="1" customWidth="1"/>
    <col min="6916" max="6916" width="10.5546875" style="1" customWidth="1"/>
    <col min="6917" max="6917" width="17.109375" style="1" customWidth="1"/>
    <col min="6918" max="6918" width="10.6640625" style="1" customWidth="1"/>
    <col min="6919" max="6919" width="10.88671875" style="1" customWidth="1"/>
    <col min="6920" max="6920" width="11.6640625" style="1" customWidth="1"/>
    <col min="6921" max="6921" width="14.88671875" style="1" customWidth="1"/>
    <col min="6922" max="6926" width="25.109375" style="1" customWidth="1"/>
    <col min="6927" max="7168" width="9.109375" style="1"/>
    <col min="7169" max="7169" width="4.33203125" style="1" customWidth="1"/>
    <col min="7170" max="7170" width="28.33203125" style="1" customWidth="1"/>
    <col min="7171" max="7171" width="10.44140625" style="1" customWidth="1"/>
    <col min="7172" max="7172" width="10.5546875" style="1" customWidth="1"/>
    <col min="7173" max="7173" width="17.109375" style="1" customWidth="1"/>
    <col min="7174" max="7174" width="10.6640625" style="1" customWidth="1"/>
    <col min="7175" max="7175" width="10.88671875" style="1" customWidth="1"/>
    <col min="7176" max="7176" width="11.6640625" style="1" customWidth="1"/>
    <col min="7177" max="7177" width="14.88671875" style="1" customWidth="1"/>
    <col min="7178" max="7182" width="25.109375" style="1" customWidth="1"/>
    <col min="7183" max="7424" width="9.109375" style="1"/>
    <col min="7425" max="7425" width="4.33203125" style="1" customWidth="1"/>
    <col min="7426" max="7426" width="28.33203125" style="1" customWidth="1"/>
    <col min="7427" max="7427" width="10.44140625" style="1" customWidth="1"/>
    <col min="7428" max="7428" width="10.5546875" style="1" customWidth="1"/>
    <col min="7429" max="7429" width="17.109375" style="1" customWidth="1"/>
    <col min="7430" max="7430" width="10.6640625" style="1" customWidth="1"/>
    <col min="7431" max="7431" width="10.88671875" style="1" customWidth="1"/>
    <col min="7432" max="7432" width="11.6640625" style="1" customWidth="1"/>
    <col min="7433" max="7433" width="14.88671875" style="1" customWidth="1"/>
    <col min="7434" max="7438" width="25.109375" style="1" customWidth="1"/>
    <col min="7439" max="7680" width="9.109375" style="1"/>
    <col min="7681" max="7681" width="4.33203125" style="1" customWidth="1"/>
    <col min="7682" max="7682" width="28.33203125" style="1" customWidth="1"/>
    <col min="7683" max="7683" width="10.44140625" style="1" customWidth="1"/>
    <col min="7684" max="7684" width="10.5546875" style="1" customWidth="1"/>
    <col min="7685" max="7685" width="17.109375" style="1" customWidth="1"/>
    <col min="7686" max="7686" width="10.6640625" style="1" customWidth="1"/>
    <col min="7687" max="7687" width="10.88671875" style="1" customWidth="1"/>
    <col min="7688" max="7688" width="11.6640625" style="1" customWidth="1"/>
    <col min="7689" max="7689" width="14.88671875" style="1" customWidth="1"/>
    <col min="7690" max="7694" width="25.109375" style="1" customWidth="1"/>
    <col min="7695" max="7936" width="9.109375" style="1"/>
    <col min="7937" max="7937" width="4.33203125" style="1" customWidth="1"/>
    <col min="7938" max="7938" width="28.33203125" style="1" customWidth="1"/>
    <col min="7939" max="7939" width="10.44140625" style="1" customWidth="1"/>
    <col min="7940" max="7940" width="10.5546875" style="1" customWidth="1"/>
    <col min="7941" max="7941" width="17.109375" style="1" customWidth="1"/>
    <col min="7942" max="7942" width="10.6640625" style="1" customWidth="1"/>
    <col min="7943" max="7943" width="10.88671875" style="1" customWidth="1"/>
    <col min="7944" max="7944" width="11.6640625" style="1" customWidth="1"/>
    <col min="7945" max="7945" width="14.88671875" style="1" customWidth="1"/>
    <col min="7946" max="7950" width="25.109375" style="1" customWidth="1"/>
    <col min="7951" max="8192" width="9.109375" style="1"/>
    <col min="8193" max="8193" width="4.33203125" style="1" customWidth="1"/>
    <col min="8194" max="8194" width="28.33203125" style="1" customWidth="1"/>
    <col min="8195" max="8195" width="10.44140625" style="1" customWidth="1"/>
    <col min="8196" max="8196" width="10.5546875" style="1" customWidth="1"/>
    <col min="8197" max="8197" width="17.109375" style="1" customWidth="1"/>
    <col min="8198" max="8198" width="10.6640625" style="1" customWidth="1"/>
    <col min="8199" max="8199" width="10.88671875" style="1" customWidth="1"/>
    <col min="8200" max="8200" width="11.6640625" style="1" customWidth="1"/>
    <col min="8201" max="8201" width="14.88671875" style="1" customWidth="1"/>
    <col min="8202" max="8206" width="25.109375" style="1" customWidth="1"/>
    <col min="8207" max="8448" width="9.109375" style="1"/>
    <col min="8449" max="8449" width="4.33203125" style="1" customWidth="1"/>
    <col min="8450" max="8450" width="28.33203125" style="1" customWidth="1"/>
    <col min="8451" max="8451" width="10.44140625" style="1" customWidth="1"/>
    <col min="8452" max="8452" width="10.5546875" style="1" customWidth="1"/>
    <col min="8453" max="8453" width="17.109375" style="1" customWidth="1"/>
    <col min="8454" max="8454" width="10.6640625" style="1" customWidth="1"/>
    <col min="8455" max="8455" width="10.88671875" style="1" customWidth="1"/>
    <col min="8456" max="8456" width="11.6640625" style="1" customWidth="1"/>
    <col min="8457" max="8457" width="14.88671875" style="1" customWidth="1"/>
    <col min="8458" max="8462" width="25.109375" style="1" customWidth="1"/>
    <col min="8463" max="8704" width="9.109375" style="1"/>
    <col min="8705" max="8705" width="4.33203125" style="1" customWidth="1"/>
    <col min="8706" max="8706" width="28.33203125" style="1" customWidth="1"/>
    <col min="8707" max="8707" width="10.44140625" style="1" customWidth="1"/>
    <col min="8708" max="8708" width="10.5546875" style="1" customWidth="1"/>
    <col min="8709" max="8709" width="17.109375" style="1" customWidth="1"/>
    <col min="8710" max="8710" width="10.6640625" style="1" customWidth="1"/>
    <col min="8711" max="8711" width="10.88671875" style="1" customWidth="1"/>
    <col min="8712" max="8712" width="11.6640625" style="1" customWidth="1"/>
    <col min="8713" max="8713" width="14.88671875" style="1" customWidth="1"/>
    <col min="8714" max="8718" width="25.109375" style="1" customWidth="1"/>
    <col min="8719" max="8960" width="9.109375" style="1"/>
    <col min="8961" max="8961" width="4.33203125" style="1" customWidth="1"/>
    <col min="8962" max="8962" width="28.33203125" style="1" customWidth="1"/>
    <col min="8963" max="8963" width="10.44140625" style="1" customWidth="1"/>
    <col min="8964" max="8964" width="10.5546875" style="1" customWidth="1"/>
    <col min="8965" max="8965" width="17.109375" style="1" customWidth="1"/>
    <col min="8966" max="8966" width="10.6640625" style="1" customWidth="1"/>
    <col min="8967" max="8967" width="10.88671875" style="1" customWidth="1"/>
    <col min="8968" max="8968" width="11.6640625" style="1" customWidth="1"/>
    <col min="8969" max="8969" width="14.88671875" style="1" customWidth="1"/>
    <col min="8970" max="8974" width="25.109375" style="1" customWidth="1"/>
    <col min="8975" max="9216" width="9.109375" style="1"/>
    <col min="9217" max="9217" width="4.33203125" style="1" customWidth="1"/>
    <col min="9218" max="9218" width="28.33203125" style="1" customWidth="1"/>
    <col min="9219" max="9219" width="10.44140625" style="1" customWidth="1"/>
    <col min="9220" max="9220" width="10.5546875" style="1" customWidth="1"/>
    <col min="9221" max="9221" width="17.109375" style="1" customWidth="1"/>
    <col min="9222" max="9222" width="10.6640625" style="1" customWidth="1"/>
    <col min="9223" max="9223" width="10.88671875" style="1" customWidth="1"/>
    <col min="9224" max="9224" width="11.6640625" style="1" customWidth="1"/>
    <col min="9225" max="9225" width="14.88671875" style="1" customWidth="1"/>
    <col min="9226" max="9230" width="25.109375" style="1" customWidth="1"/>
    <col min="9231" max="9472" width="9.109375" style="1"/>
    <col min="9473" max="9473" width="4.33203125" style="1" customWidth="1"/>
    <col min="9474" max="9474" width="28.33203125" style="1" customWidth="1"/>
    <col min="9475" max="9475" width="10.44140625" style="1" customWidth="1"/>
    <col min="9476" max="9476" width="10.5546875" style="1" customWidth="1"/>
    <col min="9477" max="9477" width="17.109375" style="1" customWidth="1"/>
    <col min="9478" max="9478" width="10.6640625" style="1" customWidth="1"/>
    <col min="9479" max="9479" width="10.88671875" style="1" customWidth="1"/>
    <col min="9480" max="9480" width="11.6640625" style="1" customWidth="1"/>
    <col min="9481" max="9481" width="14.88671875" style="1" customWidth="1"/>
    <col min="9482" max="9486" width="25.109375" style="1" customWidth="1"/>
    <col min="9487" max="9728" width="9.109375" style="1"/>
    <col min="9729" max="9729" width="4.33203125" style="1" customWidth="1"/>
    <col min="9730" max="9730" width="28.33203125" style="1" customWidth="1"/>
    <col min="9731" max="9731" width="10.44140625" style="1" customWidth="1"/>
    <col min="9732" max="9732" width="10.5546875" style="1" customWidth="1"/>
    <col min="9733" max="9733" width="17.109375" style="1" customWidth="1"/>
    <col min="9734" max="9734" width="10.6640625" style="1" customWidth="1"/>
    <col min="9735" max="9735" width="10.88671875" style="1" customWidth="1"/>
    <col min="9736" max="9736" width="11.6640625" style="1" customWidth="1"/>
    <col min="9737" max="9737" width="14.88671875" style="1" customWidth="1"/>
    <col min="9738" max="9742" width="25.109375" style="1" customWidth="1"/>
    <col min="9743" max="9984" width="9.109375" style="1"/>
    <col min="9985" max="9985" width="4.33203125" style="1" customWidth="1"/>
    <col min="9986" max="9986" width="28.33203125" style="1" customWidth="1"/>
    <col min="9987" max="9987" width="10.44140625" style="1" customWidth="1"/>
    <col min="9988" max="9988" width="10.5546875" style="1" customWidth="1"/>
    <col min="9989" max="9989" width="17.109375" style="1" customWidth="1"/>
    <col min="9990" max="9990" width="10.6640625" style="1" customWidth="1"/>
    <col min="9991" max="9991" width="10.88671875" style="1" customWidth="1"/>
    <col min="9992" max="9992" width="11.6640625" style="1" customWidth="1"/>
    <col min="9993" max="9993" width="14.88671875" style="1" customWidth="1"/>
    <col min="9994" max="9998" width="25.109375" style="1" customWidth="1"/>
    <col min="9999" max="10240" width="9.109375" style="1"/>
    <col min="10241" max="10241" width="4.33203125" style="1" customWidth="1"/>
    <col min="10242" max="10242" width="28.33203125" style="1" customWidth="1"/>
    <col min="10243" max="10243" width="10.44140625" style="1" customWidth="1"/>
    <col min="10244" max="10244" width="10.5546875" style="1" customWidth="1"/>
    <col min="10245" max="10245" width="17.109375" style="1" customWidth="1"/>
    <col min="10246" max="10246" width="10.6640625" style="1" customWidth="1"/>
    <col min="10247" max="10247" width="10.88671875" style="1" customWidth="1"/>
    <col min="10248" max="10248" width="11.6640625" style="1" customWidth="1"/>
    <col min="10249" max="10249" width="14.88671875" style="1" customWidth="1"/>
    <col min="10250" max="10254" width="25.109375" style="1" customWidth="1"/>
    <col min="10255" max="10496" width="9.109375" style="1"/>
    <col min="10497" max="10497" width="4.33203125" style="1" customWidth="1"/>
    <col min="10498" max="10498" width="28.33203125" style="1" customWidth="1"/>
    <col min="10499" max="10499" width="10.44140625" style="1" customWidth="1"/>
    <col min="10500" max="10500" width="10.5546875" style="1" customWidth="1"/>
    <col min="10501" max="10501" width="17.109375" style="1" customWidth="1"/>
    <col min="10502" max="10502" width="10.6640625" style="1" customWidth="1"/>
    <col min="10503" max="10503" width="10.88671875" style="1" customWidth="1"/>
    <col min="10504" max="10504" width="11.6640625" style="1" customWidth="1"/>
    <col min="10505" max="10505" width="14.88671875" style="1" customWidth="1"/>
    <col min="10506" max="10510" width="25.109375" style="1" customWidth="1"/>
    <col min="10511" max="10752" width="9.109375" style="1"/>
    <col min="10753" max="10753" width="4.33203125" style="1" customWidth="1"/>
    <col min="10754" max="10754" width="28.33203125" style="1" customWidth="1"/>
    <col min="10755" max="10755" width="10.44140625" style="1" customWidth="1"/>
    <col min="10756" max="10756" width="10.5546875" style="1" customWidth="1"/>
    <col min="10757" max="10757" width="17.109375" style="1" customWidth="1"/>
    <col min="10758" max="10758" width="10.6640625" style="1" customWidth="1"/>
    <col min="10759" max="10759" width="10.88671875" style="1" customWidth="1"/>
    <col min="10760" max="10760" width="11.6640625" style="1" customWidth="1"/>
    <col min="10761" max="10761" width="14.88671875" style="1" customWidth="1"/>
    <col min="10762" max="10766" width="25.109375" style="1" customWidth="1"/>
    <col min="10767" max="11008" width="9.109375" style="1"/>
    <col min="11009" max="11009" width="4.33203125" style="1" customWidth="1"/>
    <col min="11010" max="11010" width="28.33203125" style="1" customWidth="1"/>
    <col min="11011" max="11011" width="10.44140625" style="1" customWidth="1"/>
    <col min="11012" max="11012" width="10.5546875" style="1" customWidth="1"/>
    <col min="11013" max="11013" width="17.109375" style="1" customWidth="1"/>
    <col min="11014" max="11014" width="10.6640625" style="1" customWidth="1"/>
    <col min="11015" max="11015" width="10.88671875" style="1" customWidth="1"/>
    <col min="11016" max="11016" width="11.6640625" style="1" customWidth="1"/>
    <col min="11017" max="11017" width="14.88671875" style="1" customWidth="1"/>
    <col min="11018" max="11022" width="25.109375" style="1" customWidth="1"/>
    <col min="11023" max="11264" width="9.109375" style="1"/>
    <col min="11265" max="11265" width="4.33203125" style="1" customWidth="1"/>
    <col min="11266" max="11266" width="28.33203125" style="1" customWidth="1"/>
    <col min="11267" max="11267" width="10.44140625" style="1" customWidth="1"/>
    <col min="11268" max="11268" width="10.5546875" style="1" customWidth="1"/>
    <col min="11269" max="11269" width="17.109375" style="1" customWidth="1"/>
    <col min="11270" max="11270" width="10.6640625" style="1" customWidth="1"/>
    <col min="11271" max="11271" width="10.88671875" style="1" customWidth="1"/>
    <col min="11272" max="11272" width="11.6640625" style="1" customWidth="1"/>
    <col min="11273" max="11273" width="14.88671875" style="1" customWidth="1"/>
    <col min="11274" max="11278" width="25.109375" style="1" customWidth="1"/>
    <col min="11279" max="11520" width="9.109375" style="1"/>
    <col min="11521" max="11521" width="4.33203125" style="1" customWidth="1"/>
    <col min="11522" max="11522" width="28.33203125" style="1" customWidth="1"/>
    <col min="11523" max="11523" width="10.44140625" style="1" customWidth="1"/>
    <col min="11524" max="11524" width="10.5546875" style="1" customWidth="1"/>
    <col min="11525" max="11525" width="17.109375" style="1" customWidth="1"/>
    <col min="11526" max="11526" width="10.6640625" style="1" customWidth="1"/>
    <col min="11527" max="11527" width="10.88671875" style="1" customWidth="1"/>
    <col min="11528" max="11528" width="11.6640625" style="1" customWidth="1"/>
    <col min="11529" max="11529" width="14.88671875" style="1" customWidth="1"/>
    <col min="11530" max="11534" width="25.109375" style="1" customWidth="1"/>
    <col min="11535" max="11776" width="9.109375" style="1"/>
    <col min="11777" max="11777" width="4.33203125" style="1" customWidth="1"/>
    <col min="11778" max="11778" width="28.33203125" style="1" customWidth="1"/>
    <col min="11779" max="11779" width="10.44140625" style="1" customWidth="1"/>
    <col min="11780" max="11780" width="10.5546875" style="1" customWidth="1"/>
    <col min="11781" max="11781" width="17.109375" style="1" customWidth="1"/>
    <col min="11782" max="11782" width="10.6640625" style="1" customWidth="1"/>
    <col min="11783" max="11783" width="10.88671875" style="1" customWidth="1"/>
    <col min="11784" max="11784" width="11.6640625" style="1" customWidth="1"/>
    <col min="11785" max="11785" width="14.88671875" style="1" customWidth="1"/>
    <col min="11786" max="11790" width="25.109375" style="1" customWidth="1"/>
    <col min="11791" max="12032" width="9.109375" style="1"/>
    <col min="12033" max="12033" width="4.33203125" style="1" customWidth="1"/>
    <col min="12034" max="12034" width="28.33203125" style="1" customWidth="1"/>
    <col min="12035" max="12035" width="10.44140625" style="1" customWidth="1"/>
    <col min="12036" max="12036" width="10.5546875" style="1" customWidth="1"/>
    <col min="12037" max="12037" width="17.109375" style="1" customWidth="1"/>
    <col min="12038" max="12038" width="10.6640625" style="1" customWidth="1"/>
    <col min="12039" max="12039" width="10.88671875" style="1" customWidth="1"/>
    <col min="12040" max="12040" width="11.6640625" style="1" customWidth="1"/>
    <col min="12041" max="12041" width="14.88671875" style="1" customWidth="1"/>
    <col min="12042" max="12046" width="25.109375" style="1" customWidth="1"/>
    <col min="12047" max="12288" width="9.109375" style="1"/>
    <col min="12289" max="12289" width="4.33203125" style="1" customWidth="1"/>
    <col min="12290" max="12290" width="28.33203125" style="1" customWidth="1"/>
    <col min="12291" max="12291" width="10.44140625" style="1" customWidth="1"/>
    <col min="12292" max="12292" width="10.5546875" style="1" customWidth="1"/>
    <col min="12293" max="12293" width="17.109375" style="1" customWidth="1"/>
    <col min="12294" max="12294" width="10.6640625" style="1" customWidth="1"/>
    <col min="12295" max="12295" width="10.88671875" style="1" customWidth="1"/>
    <col min="12296" max="12296" width="11.6640625" style="1" customWidth="1"/>
    <col min="12297" max="12297" width="14.88671875" style="1" customWidth="1"/>
    <col min="12298" max="12302" width="25.109375" style="1" customWidth="1"/>
    <col min="12303" max="12544" width="9.109375" style="1"/>
    <col min="12545" max="12545" width="4.33203125" style="1" customWidth="1"/>
    <col min="12546" max="12546" width="28.33203125" style="1" customWidth="1"/>
    <col min="12547" max="12547" width="10.44140625" style="1" customWidth="1"/>
    <col min="12548" max="12548" width="10.5546875" style="1" customWidth="1"/>
    <col min="12549" max="12549" width="17.109375" style="1" customWidth="1"/>
    <col min="12550" max="12550" width="10.6640625" style="1" customWidth="1"/>
    <col min="12551" max="12551" width="10.88671875" style="1" customWidth="1"/>
    <col min="12552" max="12552" width="11.6640625" style="1" customWidth="1"/>
    <col min="12553" max="12553" width="14.88671875" style="1" customWidth="1"/>
    <col min="12554" max="12558" width="25.109375" style="1" customWidth="1"/>
    <col min="12559" max="12800" width="9.109375" style="1"/>
    <col min="12801" max="12801" width="4.33203125" style="1" customWidth="1"/>
    <col min="12802" max="12802" width="28.33203125" style="1" customWidth="1"/>
    <col min="12803" max="12803" width="10.44140625" style="1" customWidth="1"/>
    <col min="12804" max="12804" width="10.5546875" style="1" customWidth="1"/>
    <col min="12805" max="12805" width="17.109375" style="1" customWidth="1"/>
    <col min="12806" max="12806" width="10.6640625" style="1" customWidth="1"/>
    <col min="12807" max="12807" width="10.88671875" style="1" customWidth="1"/>
    <col min="12808" max="12808" width="11.6640625" style="1" customWidth="1"/>
    <col min="12809" max="12809" width="14.88671875" style="1" customWidth="1"/>
    <col min="12810" max="12814" width="25.109375" style="1" customWidth="1"/>
    <col min="12815" max="13056" width="9.109375" style="1"/>
    <col min="13057" max="13057" width="4.33203125" style="1" customWidth="1"/>
    <col min="13058" max="13058" width="28.33203125" style="1" customWidth="1"/>
    <col min="13059" max="13059" width="10.44140625" style="1" customWidth="1"/>
    <col min="13060" max="13060" width="10.5546875" style="1" customWidth="1"/>
    <col min="13061" max="13061" width="17.109375" style="1" customWidth="1"/>
    <col min="13062" max="13062" width="10.6640625" style="1" customWidth="1"/>
    <col min="13063" max="13063" width="10.88671875" style="1" customWidth="1"/>
    <col min="13064" max="13064" width="11.6640625" style="1" customWidth="1"/>
    <col min="13065" max="13065" width="14.88671875" style="1" customWidth="1"/>
    <col min="13066" max="13070" width="25.109375" style="1" customWidth="1"/>
    <col min="13071" max="13312" width="9.109375" style="1"/>
    <col min="13313" max="13313" width="4.33203125" style="1" customWidth="1"/>
    <col min="13314" max="13314" width="28.33203125" style="1" customWidth="1"/>
    <col min="13315" max="13315" width="10.44140625" style="1" customWidth="1"/>
    <col min="13316" max="13316" width="10.5546875" style="1" customWidth="1"/>
    <col min="13317" max="13317" width="17.109375" style="1" customWidth="1"/>
    <col min="13318" max="13318" width="10.6640625" style="1" customWidth="1"/>
    <col min="13319" max="13319" width="10.88671875" style="1" customWidth="1"/>
    <col min="13320" max="13320" width="11.6640625" style="1" customWidth="1"/>
    <col min="13321" max="13321" width="14.88671875" style="1" customWidth="1"/>
    <col min="13322" max="13326" width="25.109375" style="1" customWidth="1"/>
    <col min="13327" max="13568" width="9.109375" style="1"/>
    <col min="13569" max="13569" width="4.33203125" style="1" customWidth="1"/>
    <col min="13570" max="13570" width="28.33203125" style="1" customWidth="1"/>
    <col min="13571" max="13571" width="10.44140625" style="1" customWidth="1"/>
    <col min="13572" max="13572" width="10.5546875" style="1" customWidth="1"/>
    <col min="13573" max="13573" width="17.109375" style="1" customWidth="1"/>
    <col min="13574" max="13574" width="10.6640625" style="1" customWidth="1"/>
    <col min="13575" max="13575" width="10.88671875" style="1" customWidth="1"/>
    <col min="13576" max="13576" width="11.6640625" style="1" customWidth="1"/>
    <col min="13577" max="13577" width="14.88671875" style="1" customWidth="1"/>
    <col min="13578" max="13582" width="25.109375" style="1" customWidth="1"/>
    <col min="13583" max="13824" width="9.109375" style="1"/>
    <col min="13825" max="13825" width="4.33203125" style="1" customWidth="1"/>
    <col min="13826" max="13826" width="28.33203125" style="1" customWidth="1"/>
    <col min="13827" max="13827" width="10.44140625" style="1" customWidth="1"/>
    <col min="13828" max="13828" width="10.5546875" style="1" customWidth="1"/>
    <col min="13829" max="13829" width="17.109375" style="1" customWidth="1"/>
    <col min="13830" max="13830" width="10.6640625" style="1" customWidth="1"/>
    <col min="13831" max="13831" width="10.88671875" style="1" customWidth="1"/>
    <col min="13832" max="13832" width="11.6640625" style="1" customWidth="1"/>
    <col min="13833" max="13833" width="14.88671875" style="1" customWidth="1"/>
    <col min="13834" max="13838" width="25.109375" style="1" customWidth="1"/>
    <col min="13839" max="14080" width="9.109375" style="1"/>
    <col min="14081" max="14081" width="4.33203125" style="1" customWidth="1"/>
    <col min="14082" max="14082" width="28.33203125" style="1" customWidth="1"/>
    <col min="14083" max="14083" width="10.44140625" style="1" customWidth="1"/>
    <col min="14084" max="14084" width="10.5546875" style="1" customWidth="1"/>
    <col min="14085" max="14085" width="17.109375" style="1" customWidth="1"/>
    <col min="14086" max="14086" width="10.6640625" style="1" customWidth="1"/>
    <col min="14087" max="14087" width="10.88671875" style="1" customWidth="1"/>
    <col min="14088" max="14088" width="11.6640625" style="1" customWidth="1"/>
    <col min="14089" max="14089" width="14.88671875" style="1" customWidth="1"/>
    <col min="14090" max="14094" width="25.109375" style="1" customWidth="1"/>
    <col min="14095" max="14336" width="9.109375" style="1"/>
    <col min="14337" max="14337" width="4.33203125" style="1" customWidth="1"/>
    <col min="14338" max="14338" width="28.33203125" style="1" customWidth="1"/>
    <col min="14339" max="14339" width="10.44140625" style="1" customWidth="1"/>
    <col min="14340" max="14340" width="10.5546875" style="1" customWidth="1"/>
    <col min="14341" max="14341" width="17.109375" style="1" customWidth="1"/>
    <col min="14342" max="14342" width="10.6640625" style="1" customWidth="1"/>
    <col min="14343" max="14343" width="10.88671875" style="1" customWidth="1"/>
    <col min="14344" max="14344" width="11.6640625" style="1" customWidth="1"/>
    <col min="14345" max="14345" width="14.88671875" style="1" customWidth="1"/>
    <col min="14346" max="14350" width="25.109375" style="1" customWidth="1"/>
    <col min="14351" max="14592" width="9.109375" style="1"/>
    <col min="14593" max="14593" width="4.33203125" style="1" customWidth="1"/>
    <col min="14594" max="14594" width="28.33203125" style="1" customWidth="1"/>
    <col min="14595" max="14595" width="10.44140625" style="1" customWidth="1"/>
    <col min="14596" max="14596" width="10.5546875" style="1" customWidth="1"/>
    <col min="14597" max="14597" width="17.109375" style="1" customWidth="1"/>
    <col min="14598" max="14598" width="10.6640625" style="1" customWidth="1"/>
    <col min="14599" max="14599" width="10.88671875" style="1" customWidth="1"/>
    <col min="14600" max="14600" width="11.6640625" style="1" customWidth="1"/>
    <col min="14601" max="14601" width="14.88671875" style="1" customWidth="1"/>
    <col min="14602" max="14606" width="25.109375" style="1" customWidth="1"/>
    <col min="14607" max="14848" width="9.109375" style="1"/>
    <col min="14849" max="14849" width="4.33203125" style="1" customWidth="1"/>
    <col min="14850" max="14850" width="28.33203125" style="1" customWidth="1"/>
    <col min="14851" max="14851" width="10.44140625" style="1" customWidth="1"/>
    <col min="14852" max="14852" width="10.5546875" style="1" customWidth="1"/>
    <col min="14853" max="14853" width="17.109375" style="1" customWidth="1"/>
    <col min="14854" max="14854" width="10.6640625" style="1" customWidth="1"/>
    <col min="14855" max="14855" width="10.88671875" style="1" customWidth="1"/>
    <col min="14856" max="14856" width="11.6640625" style="1" customWidth="1"/>
    <col min="14857" max="14857" width="14.88671875" style="1" customWidth="1"/>
    <col min="14858" max="14862" width="25.109375" style="1" customWidth="1"/>
    <col min="14863" max="15104" width="9.109375" style="1"/>
    <col min="15105" max="15105" width="4.33203125" style="1" customWidth="1"/>
    <col min="15106" max="15106" width="28.33203125" style="1" customWidth="1"/>
    <col min="15107" max="15107" width="10.44140625" style="1" customWidth="1"/>
    <col min="15108" max="15108" width="10.5546875" style="1" customWidth="1"/>
    <col min="15109" max="15109" width="17.109375" style="1" customWidth="1"/>
    <col min="15110" max="15110" width="10.6640625" style="1" customWidth="1"/>
    <col min="15111" max="15111" width="10.88671875" style="1" customWidth="1"/>
    <col min="15112" max="15112" width="11.6640625" style="1" customWidth="1"/>
    <col min="15113" max="15113" width="14.88671875" style="1" customWidth="1"/>
    <col min="15114" max="15118" width="25.109375" style="1" customWidth="1"/>
    <col min="15119" max="15360" width="9.109375" style="1"/>
    <col min="15361" max="15361" width="4.33203125" style="1" customWidth="1"/>
    <col min="15362" max="15362" width="28.33203125" style="1" customWidth="1"/>
    <col min="15363" max="15363" width="10.44140625" style="1" customWidth="1"/>
    <col min="15364" max="15364" width="10.5546875" style="1" customWidth="1"/>
    <col min="15365" max="15365" width="17.109375" style="1" customWidth="1"/>
    <col min="15366" max="15366" width="10.6640625" style="1" customWidth="1"/>
    <col min="15367" max="15367" width="10.88671875" style="1" customWidth="1"/>
    <col min="15368" max="15368" width="11.6640625" style="1" customWidth="1"/>
    <col min="15369" max="15369" width="14.88671875" style="1" customWidth="1"/>
    <col min="15370" max="15374" width="25.109375" style="1" customWidth="1"/>
    <col min="15375" max="15616" width="9.109375" style="1"/>
    <col min="15617" max="15617" width="4.33203125" style="1" customWidth="1"/>
    <col min="15618" max="15618" width="28.33203125" style="1" customWidth="1"/>
    <col min="15619" max="15619" width="10.44140625" style="1" customWidth="1"/>
    <col min="15620" max="15620" width="10.5546875" style="1" customWidth="1"/>
    <col min="15621" max="15621" width="17.109375" style="1" customWidth="1"/>
    <col min="15622" max="15622" width="10.6640625" style="1" customWidth="1"/>
    <col min="15623" max="15623" width="10.88671875" style="1" customWidth="1"/>
    <col min="15624" max="15624" width="11.6640625" style="1" customWidth="1"/>
    <col min="15625" max="15625" width="14.88671875" style="1" customWidth="1"/>
    <col min="15626" max="15630" width="25.109375" style="1" customWidth="1"/>
    <col min="15631" max="15872" width="9.109375" style="1"/>
    <col min="15873" max="15873" width="4.33203125" style="1" customWidth="1"/>
    <col min="15874" max="15874" width="28.33203125" style="1" customWidth="1"/>
    <col min="15875" max="15875" width="10.44140625" style="1" customWidth="1"/>
    <col min="15876" max="15876" width="10.5546875" style="1" customWidth="1"/>
    <col min="15877" max="15877" width="17.109375" style="1" customWidth="1"/>
    <col min="15878" max="15878" width="10.6640625" style="1" customWidth="1"/>
    <col min="15879" max="15879" width="10.88671875" style="1" customWidth="1"/>
    <col min="15880" max="15880" width="11.6640625" style="1" customWidth="1"/>
    <col min="15881" max="15881" width="14.88671875" style="1" customWidth="1"/>
    <col min="15882" max="15886" width="25.109375" style="1" customWidth="1"/>
    <col min="15887" max="16128" width="9.109375" style="1"/>
    <col min="16129" max="16129" width="4.33203125" style="1" customWidth="1"/>
    <col min="16130" max="16130" width="28.33203125" style="1" customWidth="1"/>
    <col min="16131" max="16131" width="10.44140625" style="1" customWidth="1"/>
    <col min="16132" max="16132" width="10.5546875" style="1" customWidth="1"/>
    <col min="16133" max="16133" width="17.109375" style="1" customWidth="1"/>
    <col min="16134" max="16134" width="10.6640625" style="1" customWidth="1"/>
    <col min="16135" max="16135" width="10.88671875" style="1" customWidth="1"/>
    <col min="16136" max="16136" width="11.6640625" style="1" customWidth="1"/>
    <col min="16137" max="16137" width="14.88671875" style="1" customWidth="1"/>
    <col min="16138" max="16142" width="25.109375" style="1" customWidth="1"/>
    <col min="16143" max="16384" width="9.109375" style="1"/>
  </cols>
  <sheetData>
    <row r="1" spans="1:11" ht="3.75" customHeight="1" x14ac:dyDescent="0.25"/>
    <row r="2" spans="1:11" x14ac:dyDescent="0.3">
      <c r="A2" s="356" t="s">
        <v>0</v>
      </c>
      <c r="B2" s="356"/>
      <c r="C2" s="356"/>
      <c r="D2" s="356"/>
      <c r="G2" s="3" t="s">
        <v>1</v>
      </c>
      <c r="H2" s="3"/>
      <c r="I2" s="3"/>
      <c r="J2" s="3"/>
      <c r="K2" s="4"/>
    </row>
    <row r="3" spans="1:11" ht="16.8" x14ac:dyDescent="0.3">
      <c r="A3" s="356" t="s">
        <v>2</v>
      </c>
      <c r="B3" s="356"/>
      <c r="C3" s="356"/>
      <c r="D3" s="356"/>
      <c r="E3" s="5"/>
      <c r="F3" s="6"/>
      <c r="G3" s="7"/>
      <c r="H3" s="7" t="s">
        <v>87</v>
      </c>
      <c r="I3" s="7"/>
      <c r="J3" s="7"/>
      <c r="K3" s="7"/>
    </row>
    <row r="4" spans="1:11" ht="22.5" customHeight="1" x14ac:dyDescent="0.25">
      <c r="A4" s="3"/>
      <c r="B4" s="3"/>
      <c r="C4" s="172"/>
      <c r="D4" s="172"/>
      <c r="E4" s="172"/>
      <c r="F4" s="172"/>
      <c r="G4" s="172"/>
      <c r="H4" s="172"/>
      <c r="I4" s="172"/>
      <c r="J4" s="172"/>
      <c r="K4" s="172"/>
    </row>
    <row r="5" spans="1:11" ht="24" customHeight="1" x14ac:dyDescent="0.25">
      <c r="A5" s="172"/>
      <c r="B5" s="172"/>
      <c r="C5" s="172"/>
      <c r="D5" s="172"/>
      <c r="E5" s="172"/>
      <c r="F5" s="172"/>
      <c r="G5" s="172"/>
      <c r="H5" s="172"/>
      <c r="I5" s="172"/>
      <c r="J5" s="172"/>
      <c r="K5" s="172"/>
    </row>
    <row r="6" spans="1:11" ht="40.5" customHeight="1" x14ac:dyDescent="0.3">
      <c r="A6" s="368" t="s">
        <v>88</v>
      </c>
      <c r="B6" s="368"/>
      <c r="C6" s="368"/>
      <c r="D6" s="368"/>
      <c r="E6" s="368"/>
      <c r="F6" s="368"/>
      <c r="G6" s="368"/>
      <c r="H6" s="368"/>
      <c r="I6" s="368"/>
      <c r="J6" s="368"/>
      <c r="K6" s="172"/>
    </row>
    <row r="7" spans="1:11" ht="18.75" customHeight="1" x14ac:dyDescent="0.25">
      <c r="A7" s="368"/>
      <c r="B7" s="368"/>
      <c r="C7" s="368"/>
      <c r="D7" s="368"/>
      <c r="E7" s="368"/>
      <c r="F7" s="368"/>
      <c r="G7" s="368"/>
      <c r="H7" s="368"/>
      <c r="I7" s="368"/>
      <c r="J7" s="368"/>
      <c r="K7" s="172"/>
    </row>
    <row r="8" spans="1:11" ht="17.25" customHeight="1" x14ac:dyDescent="0.25">
      <c r="A8" s="173"/>
      <c r="B8" s="173"/>
      <c r="C8" s="173"/>
      <c r="D8" s="173"/>
      <c r="E8" s="173"/>
      <c r="F8" s="173"/>
      <c r="G8" s="173"/>
      <c r="H8" s="173"/>
      <c r="I8" s="173"/>
      <c r="J8" s="173"/>
      <c r="K8" s="173"/>
    </row>
    <row r="9" spans="1:11" ht="36" customHeight="1" x14ac:dyDescent="0.3">
      <c r="A9" s="369" t="s">
        <v>89</v>
      </c>
      <c r="B9" s="370" t="s">
        <v>90</v>
      </c>
      <c r="C9" s="371" t="s">
        <v>91</v>
      </c>
      <c r="D9" s="372"/>
      <c r="E9" s="372"/>
      <c r="F9" s="372"/>
      <c r="G9" s="372"/>
      <c r="H9" s="373"/>
      <c r="I9" s="374" t="s">
        <v>10</v>
      </c>
      <c r="J9" s="375"/>
      <c r="K9" s="174"/>
    </row>
    <row r="10" spans="1:11" ht="36" customHeight="1" x14ac:dyDescent="0.3">
      <c r="A10" s="369"/>
      <c r="B10" s="370"/>
      <c r="C10" s="371" t="s">
        <v>92</v>
      </c>
      <c r="D10" s="372"/>
      <c r="E10" s="372"/>
      <c r="F10" s="371" t="s">
        <v>93</v>
      </c>
      <c r="G10" s="372"/>
      <c r="H10" s="373"/>
      <c r="I10" s="175"/>
      <c r="J10" s="175"/>
      <c r="K10" s="174"/>
    </row>
    <row r="11" spans="1:11" ht="48.75" customHeight="1" x14ac:dyDescent="0.3">
      <c r="A11" s="369"/>
      <c r="B11" s="370"/>
      <c r="C11" s="176" t="s">
        <v>94</v>
      </c>
      <c r="D11" s="176" t="s">
        <v>95</v>
      </c>
      <c r="E11" s="176" t="s">
        <v>96</v>
      </c>
      <c r="F11" s="176" t="s">
        <v>94</v>
      </c>
      <c r="G11" s="176" t="s">
        <v>95</v>
      </c>
      <c r="H11" s="176" t="s">
        <v>96</v>
      </c>
      <c r="I11" s="176" t="s">
        <v>97</v>
      </c>
      <c r="J11" s="176" t="s">
        <v>96</v>
      </c>
      <c r="K11" s="174"/>
    </row>
    <row r="12" spans="1:11" s="182" customFormat="1" ht="24.75" customHeight="1" x14ac:dyDescent="0.3">
      <c r="A12" s="177"/>
      <c r="B12" s="178" t="s">
        <v>98</v>
      </c>
      <c r="C12" s="179"/>
      <c r="D12" s="179"/>
      <c r="E12" s="179"/>
      <c r="F12" s="179"/>
      <c r="G12" s="179"/>
      <c r="H12" s="179"/>
      <c r="I12" s="180">
        <f>SUM(I13:I32)</f>
        <v>89</v>
      </c>
      <c r="J12" s="180">
        <f>SUM(J13:J32)</f>
        <v>35600000</v>
      </c>
      <c r="K12" s="181"/>
    </row>
    <row r="13" spans="1:11" s="189" customFormat="1" ht="24" customHeight="1" x14ac:dyDescent="0.3">
      <c r="A13" s="183">
        <v>1</v>
      </c>
      <c r="B13" s="184" t="s">
        <v>99</v>
      </c>
      <c r="C13" s="185">
        <v>4</v>
      </c>
      <c r="D13" s="186">
        <v>4</v>
      </c>
      <c r="E13" s="185">
        <f>4*(4*100000)</f>
        <v>1600000</v>
      </c>
      <c r="F13" s="185"/>
      <c r="G13" s="185"/>
      <c r="H13" s="185"/>
      <c r="I13" s="187">
        <f>C13+F13</f>
        <v>4</v>
      </c>
      <c r="J13" s="187">
        <f>E13+H13</f>
        <v>1600000</v>
      </c>
      <c r="K13" s="188"/>
    </row>
    <row r="14" spans="1:11" s="189" customFormat="1" ht="24" customHeight="1" x14ac:dyDescent="0.3">
      <c r="A14" s="190">
        <v>2</v>
      </c>
      <c r="B14" s="191" t="s">
        <v>100</v>
      </c>
      <c r="C14" s="191">
        <v>26</v>
      </c>
      <c r="D14" s="191">
        <v>4</v>
      </c>
      <c r="E14" s="192">
        <v>10400000</v>
      </c>
      <c r="F14" s="193">
        <v>0</v>
      </c>
      <c r="G14" s="193">
        <v>0</v>
      </c>
      <c r="H14" s="193"/>
      <c r="I14" s="187">
        <f t="shared" ref="I14:I78" si="0">C14+F14</f>
        <v>26</v>
      </c>
      <c r="J14" s="187">
        <f t="shared" ref="J14:J78" si="1">E14+H14</f>
        <v>10400000</v>
      </c>
      <c r="K14" s="188"/>
    </row>
    <row r="15" spans="1:11" s="189" customFormat="1" ht="24" customHeight="1" x14ac:dyDescent="0.3">
      <c r="A15" s="183">
        <v>3</v>
      </c>
      <c r="B15" s="37" t="s">
        <v>23</v>
      </c>
      <c r="C15" s="194">
        <v>6</v>
      </c>
      <c r="D15" s="195">
        <v>4</v>
      </c>
      <c r="E15" s="194">
        <v>2400000</v>
      </c>
      <c r="F15" s="194"/>
      <c r="G15" s="194"/>
      <c r="H15" s="194"/>
      <c r="I15" s="187">
        <f t="shared" si="0"/>
        <v>6</v>
      </c>
      <c r="J15" s="187">
        <f t="shared" si="1"/>
        <v>2400000</v>
      </c>
      <c r="K15" s="188"/>
    </row>
    <row r="16" spans="1:11" s="189" customFormat="1" ht="24" customHeight="1" x14ac:dyDescent="0.3">
      <c r="A16" s="190">
        <v>4</v>
      </c>
      <c r="B16" s="184" t="s">
        <v>101</v>
      </c>
      <c r="C16" s="196">
        <v>3</v>
      </c>
      <c r="D16" s="197">
        <v>4</v>
      </c>
      <c r="E16" s="196">
        <v>1200000</v>
      </c>
      <c r="F16" s="196"/>
      <c r="G16" s="196"/>
      <c r="H16" s="196"/>
      <c r="I16" s="187">
        <f t="shared" si="0"/>
        <v>3</v>
      </c>
      <c r="J16" s="187">
        <f t="shared" si="1"/>
        <v>1200000</v>
      </c>
      <c r="K16" s="188"/>
    </row>
    <row r="17" spans="1:11" s="189" customFormat="1" ht="24" customHeight="1" x14ac:dyDescent="0.3">
      <c r="A17" s="183">
        <v>5</v>
      </c>
      <c r="B17" s="184" t="s">
        <v>25</v>
      </c>
      <c r="C17" s="198">
        <v>2</v>
      </c>
      <c r="D17" s="199">
        <v>4</v>
      </c>
      <c r="E17" s="198">
        <v>800000</v>
      </c>
      <c r="F17" s="198"/>
      <c r="G17" s="198"/>
      <c r="H17" s="198"/>
      <c r="I17" s="187">
        <f t="shared" si="0"/>
        <v>2</v>
      </c>
      <c r="J17" s="187">
        <f t="shared" si="1"/>
        <v>800000</v>
      </c>
      <c r="K17" s="188"/>
    </row>
    <row r="18" spans="1:11" s="189" customFormat="1" ht="24" customHeight="1" x14ac:dyDescent="0.3">
      <c r="A18" s="190">
        <v>6</v>
      </c>
      <c r="B18" s="200" t="s">
        <v>102</v>
      </c>
      <c r="C18" s="198">
        <v>1</v>
      </c>
      <c r="D18" s="199">
        <v>4</v>
      </c>
      <c r="E18" s="198">
        <v>400000</v>
      </c>
      <c r="F18" s="198"/>
      <c r="G18" s="198"/>
      <c r="H18" s="198"/>
      <c r="I18" s="187">
        <f t="shared" si="0"/>
        <v>1</v>
      </c>
      <c r="J18" s="187">
        <f t="shared" si="1"/>
        <v>400000</v>
      </c>
      <c r="K18" s="188"/>
    </row>
    <row r="19" spans="1:11" s="189" customFormat="1" ht="24" customHeight="1" x14ac:dyDescent="0.3">
      <c r="A19" s="183">
        <v>7</v>
      </c>
      <c r="B19" s="184" t="s">
        <v>28</v>
      </c>
      <c r="C19" s="198">
        <v>1</v>
      </c>
      <c r="D19" s="199">
        <v>4</v>
      </c>
      <c r="E19" s="198">
        <v>400000</v>
      </c>
      <c r="F19" s="198"/>
      <c r="G19" s="198"/>
      <c r="H19" s="198"/>
      <c r="I19" s="187">
        <f t="shared" si="0"/>
        <v>1</v>
      </c>
      <c r="J19" s="187">
        <f t="shared" si="1"/>
        <v>400000</v>
      </c>
      <c r="K19" s="188"/>
    </row>
    <row r="20" spans="1:11" s="189" customFormat="1" ht="24" customHeight="1" x14ac:dyDescent="0.3">
      <c r="A20" s="190">
        <v>8</v>
      </c>
      <c r="B20" s="200" t="s">
        <v>29</v>
      </c>
      <c r="C20" s="191">
        <v>2</v>
      </c>
      <c r="D20" s="191">
        <v>4</v>
      </c>
      <c r="E20" s="192">
        <v>800000</v>
      </c>
      <c r="F20" s="193"/>
      <c r="G20" s="193"/>
      <c r="H20" s="193"/>
      <c r="I20" s="187">
        <f t="shared" si="0"/>
        <v>2</v>
      </c>
      <c r="J20" s="187">
        <f t="shared" si="1"/>
        <v>800000</v>
      </c>
      <c r="K20" s="188"/>
    </row>
    <row r="21" spans="1:11" s="189" customFormat="1" ht="24" customHeight="1" x14ac:dyDescent="0.3">
      <c r="A21" s="183">
        <v>9</v>
      </c>
      <c r="B21" s="200" t="s">
        <v>30</v>
      </c>
      <c r="C21" s="191">
        <v>2</v>
      </c>
      <c r="D21" s="191">
        <v>4</v>
      </c>
      <c r="E21" s="192">
        <v>800000</v>
      </c>
      <c r="F21" s="193"/>
      <c r="G21" s="193"/>
      <c r="H21" s="193"/>
      <c r="I21" s="187">
        <f t="shared" si="0"/>
        <v>2</v>
      </c>
      <c r="J21" s="187">
        <f t="shared" si="1"/>
        <v>800000</v>
      </c>
      <c r="K21" s="188"/>
    </row>
    <row r="22" spans="1:11" s="189" customFormat="1" ht="24" customHeight="1" x14ac:dyDescent="0.3">
      <c r="A22" s="190">
        <v>10</v>
      </c>
      <c r="B22" s="184" t="s">
        <v>103</v>
      </c>
      <c r="C22" s="201">
        <v>7</v>
      </c>
      <c r="D22" s="202">
        <v>4</v>
      </c>
      <c r="E22" s="201">
        <v>2800000</v>
      </c>
      <c r="F22" s="201"/>
      <c r="G22" s="201"/>
      <c r="H22" s="201"/>
      <c r="I22" s="187">
        <f t="shared" si="0"/>
        <v>7</v>
      </c>
      <c r="J22" s="187">
        <f t="shared" si="1"/>
        <v>2800000</v>
      </c>
      <c r="K22" s="188"/>
    </row>
    <row r="23" spans="1:11" s="189" customFormat="1" ht="24" customHeight="1" x14ac:dyDescent="0.3">
      <c r="A23" s="183">
        <v>11</v>
      </c>
      <c r="B23" s="184" t="s">
        <v>104</v>
      </c>
      <c r="C23" s="203">
        <v>1</v>
      </c>
      <c r="D23" s="204">
        <v>4</v>
      </c>
      <c r="E23" s="203">
        <v>400000</v>
      </c>
      <c r="F23" s="203"/>
      <c r="G23" s="203"/>
      <c r="H23" s="203"/>
      <c r="I23" s="187">
        <f t="shared" si="0"/>
        <v>1</v>
      </c>
      <c r="J23" s="187">
        <f t="shared" si="1"/>
        <v>400000</v>
      </c>
      <c r="K23" s="188"/>
    </row>
    <row r="24" spans="1:11" s="189" customFormat="1" ht="24" customHeight="1" x14ac:dyDescent="0.3">
      <c r="A24" s="190">
        <v>12</v>
      </c>
      <c r="B24" s="184" t="s">
        <v>105</v>
      </c>
      <c r="C24" s="205">
        <v>5</v>
      </c>
      <c r="D24" s="206">
        <v>4</v>
      </c>
      <c r="E24" s="205">
        <v>2000000</v>
      </c>
      <c r="F24" s="205"/>
      <c r="G24" s="205"/>
      <c r="H24" s="205"/>
      <c r="I24" s="187">
        <f t="shared" si="0"/>
        <v>5</v>
      </c>
      <c r="J24" s="187">
        <f t="shared" si="1"/>
        <v>2000000</v>
      </c>
      <c r="K24" s="188"/>
    </row>
    <row r="25" spans="1:11" s="189" customFormat="1" ht="24" customHeight="1" x14ac:dyDescent="0.3">
      <c r="A25" s="183">
        <v>13</v>
      </c>
      <c r="B25" s="184" t="s">
        <v>34</v>
      </c>
      <c r="C25" s="207">
        <v>3</v>
      </c>
      <c r="D25" s="208">
        <v>4</v>
      </c>
      <c r="E25" s="207">
        <v>1200000</v>
      </c>
      <c r="F25" s="207"/>
      <c r="G25" s="207"/>
      <c r="H25" s="207"/>
      <c r="I25" s="187">
        <f t="shared" si="0"/>
        <v>3</v>
      </c>
      <c r="J25" s="187">
        <f t="shared" si="1"/>
        <v>1200000</v>
      </c>
      <c r="K25" s="188"/>
    </row>
    <row r="26" spans="1:11" s="189" customFormat="1" ht="24" customHeight="1" x14ac:dyDescent="0.3">
      <c r="A26" s="190">
        <v>14</v>
      </c>
      <c r="B26" s="184" t="s">
        <v>35</v>
      </c>
      <c r="C26" s="209">
        <v>4</v>
      </c>
      <c r="D26" s="210">
        <v>4</v>
      </c>
      <c r="E26" s="209">
        <v>1600000</v>
      </c>
      <c r="F26" s="209"/>
      <c r="G26" s="209"/>
      <c r="H26" s="209"/>
      <c r="I26" s="187">
        <f t="shared" si="0"/>
        <v>4</v>
      </c>
      <c r="J26" s="187">
        <f t="shared" si="1"/>
        <v>1600000</v>
      </c>
      <c r="K26" s="188"/>
    </row>
    <row r="27" spans="1:11" s="189" customFormat="1" ht="24" customHeight="1" x14ac:dyDescent="0.3">
      <c r="A27" s="183">
        <v>15</v>
      </c>
      <c r="B27" s="184" t="s">
        <v>36</v>
      </c>
      <c r="C27" s="211">
        <v>6</v>
      </c>
      <c r="D27" s="212">
        <v>4</v>
      </c>
      <c r="E27" s="211">
        <v>2400000</v>
      </c>
      <c r="F27" s="211"/>
      <c r="G27" s="211"/>
      <c r="H27" s="211"/>
      <c r="I27" s="187">
        <f t="shared" si="0"/>
        <v>6</v>
      </c>
      <c r="J27" s="187">
        <f t="shared" si="1"/>
        <v>2400000</v>
      </c>
      <c r="K27" s="188"/>
    </row>
    <row r="28" spans="1:11" s="189" customFormat="1" ht="24" customHeight="1" x14ac:dyDescent="0.3">
      <c r="A28" s="190">
        <v>16</v>
      </c>
      <c r="B28" s="184" t="s">
        <v>37</v>
      </c>
      <c r="C28" s="203">
        <v>1</v>
      </c>
      <c r="D28" s="204">
        <v>4</v>
      </c>
      <c r="E28" s="203">
        <v>400000</v>
      </c>
      <c r="F28" s="203"/>
      <c r="G28" s="203"/>
      <c r="H28" s="203"/>
      <c r="I28" s="187">
        <f t="shared" si="0"/>
        <v>1</v>
      </c>
      <c r="J28" s="187">
        <f t="shared" si="1"/>
        <v>400000</v>
      </c>
      <c r="K28" s="188"/>
    </row>
    <row r="29" spans="1:11" s="189" customFormat="1" ht="24" customHeight="1" x14ac:dyDescent="0.3">
      <c r="A29" s="183">
        <v>17</v>
      </c>
      <c r="B29" s="184" t="s">
        <v>106</v>
      </c>
      <c r="C29" s="213">
        <v>2</v>
      </c>
      <c r="D29" s="214">
        <v>4</v>
      </c>
      <c r="E29" s="213">
        <v>800000</v>
      </c>
      <c r="F29" s="213"/>
      <c r="G29" s="213"/>
      <c r="H29" s="213"/>
      <c r="I29" s="187">
        <f t="shared" si="0"/>
        <v>2</v>
      </c>
      <c r="J29" s="187">
        <f t="shared" si="1"/>
        <v>800000</v>
      </c>
      <c r="K29" s="188"/>
    </row>
    <row r="30" spans="1:11" s="189" customFormat="1" ht="24" customHeight="1" x14ac:dyDescent="0.3">
      <c r="A30" s="190">
        <v>18</v>
      </c>
      <c r="B30" s="184" t="s">
        <v>39</v>
      </c>
      <c r="C30" s="215">
        <v>6</v>
      </c>
      <c r="D30" s="216">
        <v>4</v>
      </c>
      <c r="E30" s="215">
        <v>2400000</v>
      </c>
      <c r="F30" s="215"/>
      <c r="G30" s="215"/>
      <c r="H30" s="215"/>
      <c r="I30" s="187">
        <f t="shared" si="0"/>
        <v>6</v>
      </c>
      <c r="J30" s="187">
        <f t="shared" si="1"/>
        <v>2400000</v>
      </c>
      <c r="K30" s="188"/>
    </row>
    <row r="31" spans="1:11" s="189" customFormat="1" ht="24" customHeight="1" x14ac:dyDescent="0.3">
      <c r="A31" s="183">
        <v>19</v>
      </c>
      <c r="B31" s="217" t="s">
        <v>107</v>
      </c>
      <c r="C31" s="218">
        <v>6</v>
      </c>
      <c r="D31" s="219">
        <v>4</v>
      </c>
      <c r="E31" s="218">
        <v>2400000</v>
      </c>
      <c r="F31" s="218"/>
      <c r="G31" s="218"/>
      <c r="H31" s="218"/>
      <c r="I31" s="187">
        <f t="shared" si="0"/>
        <v>6</v>
      </c>
      <c r="J31" s="187">
        <f t="shared" si="1"/>
        <v>2400000</v>
      </c>
      <c r="K31" s="188"/>
    </row>
    <row r="32" spans="1:11" s="189" customFormat="1" ht="24" customHeight="1" x14ac:dyDescent="0.3">
      <c r="A32" s="190">
        <v>20</v>
      </c>
      <c r="B32" s="184" t="s">
        <v>41</v>
      </c>
      <c r="C32" s="203">
        <v>1</v>
      </c>
      <c r="D32" s="204">
        <v>4</v>
      </c>
      <c r="E32" s="203">
        <v>400000</v>
      </c>
      <c r="F32" s="203"/>
      <c r="G32" s="203"/>
      <c r="H32" s="203"/>
      <c r="I32" s="187">
        <f t="shared" si="0"/>
        <v>1</v>
      </c>
      <c r="J32" s="187">
        <f t="shared" si="1"/>
        <v>400000</v>
      </c>
      <c r="K32" s="188"/>
    </row>
    <row r="33" spans="1:11" s="189" customFormat="1" ht="24" hidden="1" customHeight="1" x14ac:dyDescent="0.25">
      <c r="A33" s="220"/>
      <c r="B33" s="221"/>
      <c r="C33" s="222"/>
      <c r="D33" s="223"/>
      <c r="E33" s="222"/>
      <c r="F33" s="222"/>
      <c r="G33" s="222"/>
      <c r="H33" s="222"/>
      <c r="I33" s="224">
        <f t="shared" si="0"/>
        <v>0</v>
      </c>
      <c r="J33" s="224">
        <f t="shared" si="1"/>
        <v>0</v>
      </c>
      <c r="K33" s="188"/>
    </row>
    <row r="34" spans="1:11" s="189" customFormat="1" ht="24" hidden="1" customHeight="1" x14ac:dyDescent="0.25">
      <c r="A34" s="220"/>
      <c r="B34" s="221"/>
      <c r="C34" s="222"/>
      <c r="D34" s="223"/>
      <c r="E34" s="222"/>
      <c r="F34" s="222"/>
      <c r="G34" s="222"/>
      <c r="H34" s="222"/>
      <c r="I34" s="224">
        <f t="shared" si="0"/>
        <v>0</v>
      </c>
      <c r="J34" s="224">
        <f t="shared" si="1"/>
        <v>0</v>
      </c>
      <c r="K34" s="188"/>
    </row>
    <row r="35" spans="1:11" s="189" customFormat="1" ht="24" hidden="1" customHeight="1" x14ac:dyDescent="0.25">
      <c r="A35" s="220"/>
      <c r="B35" s="221"/>
      <c r="C35" s="222"/>
      <c r="D35" s="223"/>
      <c r="E35" s="222"/>
      <c r="F35" s="222"/>
      <c r="G35" s="222"/>
      <c r="H35" s="222"/>
      <c r="I35" s="224">
        <f t="shared" si="0"/>
        <v>0</v>
      </c>
      <c r="J35" s="224">
        <f t="shared" si="1"/>
        <v>0</v>
      </c>
      <c r="K35" s="188"/>
    </row>
    <row r="36" spans="1:11" s="189" customFormat="1" ht="24" hidden="1" customHeight="1" x14ac:dyDescent="0.25">
      <c r="A36" s="220"/>
      <c r="B36" s="225"/>
      <c r="C36" s="225"/>
      <c r="D36" s="225"/>
      <c r="E36" s="226"/>
      <c r="F36" s="227"/>
      <c r="G36" s="227"/>
      <c r="H36" s="227"/>
      <c r="I36" s="224">
        <f t="shared" si="0"/>
        <v>0</v>
      </c>
      <c r="J36" s="224">
        <f t="shared" si="1"/>
        <v>0</v>
      </c>
      <c r="K36" s="188"/>
    </row>
    <row r="37" spans="1:11" s="189" customFormat="1" ht="24" customHeight="1" x14ac:dyDescent="0.3">
      <c r="A37" s="228"/>
      <c r="B37" s="229" t="s">
        <v>42</v>
      </c>
      <c r="C37" s="230"/>
      <c r="D37" s="230"/>
      <c r="E37" s="231"/>
      <c r="F37" s="232"/>
      <c r="G37" s="232"/>
      <c r="H37" s="232"/>
      <c r="I37" s="233">
        <f t="shared" si="0"/>
        <v>0</v>
      </c>
      <c r="J37" s="233">
        <f t="shared" si="1"/>
        <v>0</v>
      </c>
      <c r="K37" s="188"/>
    </row>
    <row r="38" spans="1:11" s="189" customFormat="1" ht="24" customHeight="1" x14ac:dyDescent="0.3">
      <c r="A38" s="234">
        <v>1</v>
      </c>
      <c r="B38" s="235" t="s">
        <v>108</v>
      </c>
      <c r="C38" s="236">
        <v>7</v>
      </c>
      <c r="D38" s="237">
        <v>4</v>
      </c>
      <c r="E38" s="236">
        <v>2800000</v>
      </c>
      <c r="F38" s="236"/>
      <c r="G38" s="236"/>
      <c r="H38" s="236"/>
      <c r="I38" s="224">
        <f t="shared" si="0"/>
        <v>7</v>
      </c>
      <c r="J38" s="224">
        <f t="shared" si="1"/>
        <v>2800000</v>
      </c>
      <c r="K38" s="188"/>
    </row>
    <row r="39" spans="1:11" s="189" customFormat="1" ht="24" customHeight="1" x14ac:dyDescent="0.3">
      <c r="A39" s="220">
        <v>2</v>
      </c>
      <c r="B39" s="235" t="s">
        <v>43</v>
      </c>
      <c r="C39" s="225">
        <v>16</v>
      </c>
      <c r="D39" s="225">
        <v>4</v>
      </c>
      <c r="E39" s="226">
        <f>C39*D39*100000</f>
        <v>6400000</v>
      </c>
      <c r="F39" s="238"/>
      <c r="G39" s="238"/>
      <c r="H39" s="238"/>
      <c r="I39" s="224">
        <f t="shared" si="0"/>
        <v>16</v>
      </c>
      <c r="J39" s="224">
        <f t="shared" si="1"/>
        <v>6400000</v>
      </c>
      <c r="K39" s="239"/>
    </row>
    <row r="40" spans="1:11" s="189" customFormat="1" ht="24" customHeight="1" x14ac:dyDescent="0.3">
      <c r="A40" s="234">
        <v>3</v>
      </c>
      <c r="B40" s="235" t="s">
        <v>44</v>
      </c>
      <c r="C40" s="240">
        <v>33</v>
      </c>
      <c r="D40" s="241">
        <v>4</v>
      </c>
      <c r="E40" s="242">
        <v>13200000</v>
      </c>
      <c r="F40" s="241">
        <v>0</v>
      </c>
      <c r="G40" s="241">
        <v>0</v>
      </c>
      <c r="H40" s="241">
        <v>0</v>
      </c>
      <c r="I40" s="224">
        <f t="shared" si="0"/>
        <v>33</v>
      </c>
      <c r="J40" s="224">
        <f t="shared" si="1"/>
        <v>13200000</v>
      </c>
      <c r="K40" s="188"/>
    </row>
    <row r="41" spans="1:11" s="189" customFormat="1" ht="24" customHeight="1" x14ac:dyDescent="0.3">
      <c r="A41" s="220">
        <v>4</v>
      </c>
      <c r="B41" s="243" t="s">
        <v>109</v>
      </c>
      <c r="C41" s="244">
        <v>4</v>
      </c>
      <c r="D41" s="244">
        <v>4</v>
      </c>
      <c r="E41" s="244">
        <v>1600000</v>
      </c>
      <c r="F41" s="244"/>
      <c r="G41" s="244"/>
      <c r="H41" s="244"/>
      <c r="I41" s="224">
        <f t="shared" si="0"/>
        <v>4</v>
      </c>
      <c r="J41" s="224">
        <f t="shared" si="1"/>
        <v>1600000</v>
      </c>
      <c r="K41" s="188"/>
    </row>
    <row r="42" spans="1:11" s="189" customFormat="1" ht="24" customHeight="1" x14ac:dyDescent="0.3">
      <c r="A42" s="220"/>
      <c r="B42" s="235" t="s">
        <v>45</v>
      </c>
      <c r="C42" s="236">
        <v>21</v>
      </c>
      <c r="D42" s="237">
        <v>4</v>
      </c>
      <c r="E42" s="236">
        <v>8400000</v>
      </c>
      <c r="F42" s="236">
        <v>0</v>
      </c>
      <c r="G42" s="236">
        <v>0</v>
      </c>
      <c r="H42" s="236">
        <v>0</v>
      </c>
      <c r="I42" s="245">
        <v>21</v>
      </c>
      <c r="J42" s="245">
        <v>8400000</v>
      </c>
      <c r="K42" s="188"/>
    </row>
    <row r="43" spans="1:11" s="189" customFormat="1" ht="24" customHeight="1" x14ac:dyDescent="0.3">
      <c r="A43" s="234">
        <v>5</v>
      </c>
      <c r="B43" s="235" t="s">
        <v>110</v>
      </c>
      <c r="C43" s="246">
        <v>10</v>
      </c>
      <c r="D43" s="247">
        <v>4</v>
      </c>
      <c r="E43" s="246">
        <v>4000000</v>
      </c>
      <c r="F43" s="246"/>
      <c r="G43" s="246"/>
      <c r="H43" s="246"/>
      <c r="I43" s="224">
        <f t="shared" si="0"/>
        <v>10</v>
      </c>
      <c r="J43" s="224">
        <f t="shared" si="1"/>
        <v>4000000</v>
      </c>
      <c r="K43" s="188"/>
    </row>
    <row r="44" spans="1:11" s="189" customFormat="1" ht="24" customHeight="1" x14ac:dyDescent="0.3">
      <c r="A44" s="220">
        <v>6</v>
      </c>
      <c r="B44" s="235" t="s">
        <v>111</v>
      </c>
      <c r="C44" s="248">
        <v>9</v>
      </c>
      <c r="D44" s="249">
        <v>4</v>
      </c>
      <c r="E44" s="248">
        <f>4*(9*100000)</f>
        <v>3600000</v>
      </c>
      <c r="F44" s="248"/>
      <c r="G44" s="248"/>
      <c r="H44" s="248"/>
      <c r="I44" s="224">
        <f t="shared" si="0"/>
        <v>9</v>
      </c>
      <c r="J44" s="224">
        <f t="shared" si="1"/>
        <v>3600000</v>
      </c>
      <c r="K44" s="188"/>
    </row>
    <row r="45" spans="1:11" s="189" customFormat="1" ht="24" customHeight="1" x14ac:dyDescent="0.3">
      <c r="A45" s="234">
        <v>7</v>
      </c>
      <c r="B45" s="235" t="s">
        <v>112</v>
      </c>
      <c r="C45" s="250">
        <v>8</v>
      </c>
      <c r="D45" s="241">
        <v>4</v>
      </c>
      <c r="E45" s="251">
        <v>3200000</v>
      </c>
      <c r="F45" s="241">
        <v>0</v>
      </c>
      <c r="G45" s="241">
        <v>0</v>
      </c>
      <c r="H45" s="252">
        <v>0</v>
      </c>
      <c r="I45" s="224">
        <f t="shared" si="0"/>
        <v>8</v>
      </c>
      <c r="J45" s="224">
        <f t="shared" si="1"/>
        <v>3200000</v>
      </c>
      <c r="K45" s="188"/>
    </row>
    <row r="46" spans="1:11" s="189" customFormat="1" ht="24" customHeight="1" x14ac:dyDescent="0.3">
      <c r="A46" s="220">
        <v>8</v>
      </c>
      <c r="B46" s="235" t="s">
        <v>47</v>
      </c>
      <c r="C46" s="253">
        <v>31</v>
      </c>
      <c r="D46" s="254">
        <v>4</v>
      </c>
      <c r="E46" s="253">
        <v>12400000</v>
      </c>
      <c r="F46" s="253"/>
      <c r="G46" s="253"/>
      <c r="H46" s="253"/>
      <c r="I46" s="224">
        <f t="shared" si="0"/>
        <v>31</v>
      </c>
      <c r="J46" s="224">
        <f t="shared" si="1"/>
        <v>12400000</v>
      </c>
      <c r="K46" s="188"/>
    </row>
    <row r="47" spans="1:11" s="189" customFormat="1" ht="24" customHeight="1" x14ac:dyDescent="0.3">
      <c r="A47" s="234">
        <v>9</v>
      </c>
      <c r="B47" s="235" t="s">
        <v>48</v>
      </c>
      <c r="C47" s="255">
        <v>6</v>
      </c>
      <c r="D47" s="256">
        <v>4</v>
      </c>
      <c r="E47" s="255">
        <f>C47*D47*100000</f>
        <v>2400000</v>
      </c>
      <c r="F47" s="255"/>
      <c r="G47" s="255"/>
      <c r="H47" s="255"/>
      <c r="I47" s="224">
        <f t="shared" si="0"/>
        <v>6</v>
      </c>
      <c r="J47" s="224">
        <f t="shared" si="1"/>
        <v>2400000</v>
      </c>
      <c r="K47" s="188"/>
    </row>
    <row r="48" spans="1:11" s="189" customFormat="1" ht="24" customHeight="1" x14ac:dyDescent="0.3">
      <c r="A48" s="220">
        <v>10</v>
      </c>
      <c r="B48" s="235" t="s">
        <v>49</v>
      </c>
      <c r="C48" s="257">
        <v>33</v>
      </c>
      <c r="D48" s="258">
        <v>4</v>
      </c>
      <c r="E48" s="257">
        <v>13200000</v>
      </c>
      <c r="F48" s="257"/>
      <c r="G48" s="257"/>
      <c r="H48" s="257"/>
      <c r="I48" s="224">
        <f t="shared" si="0"/>
        <v>33</v>
      </c>
      <c r="J48" s="224">
        <f t="shared" si="1"/>
        <v>13200000</v>
      </c>
      <c r="K48" s="188"/>
    </row>
    <row r="49" spans="1:11" s="189" customFormat="1" ht="24" customHeight="1" x14ac:dyDescent="0.3">
      <c r="A49" s="234">
        <v>11</v>
      </c>
      <c r="B49" s="235" t="s">
        <v>50</v>
      </c>
      <c r="C49" s="248">
        <v>20</v>
      </c>
      <c r="D49" s="249">
        <v>4</v>
      </c>
      <c r="E49" s="248">
        <f>C49*D49*100000</f>
        <v>8000000</v>
      </c>
      <c r="F49" s="248"/>
      <c r="G49" s="248"/>
      <c r="H49" s="248"/>
      <c r="I49" s="224">
        <f t="shared" si="0"/>
        <v>20</v>
      </c>
      <c r="J49" s="224">
        <f t="shared" si="1"/>
        <v>8000000</v>
      </c>
      <c r="K49" s="188"/>
    </row>
    <row r="50" spans="1:11" s="189" customFormat="1" ht="24" customHeight="1" x14ac:dyDescent="0.3">
      <c r="A50" s="220">
        <v>12</v>
      </c>
      <c r="B50" s="235" t="s">
        <v>51</v>
      </c>
      <c r="C50" s="259">
        <v>7</v>
      </c>
      <c r="D50" s="260">
        <v>4</v>
      </c>
      <c r="E50" s="259">
        <v>2800000</v>
      </c>
      <c r="F50" s="259"/>
      <c r="G50" s="259"/>
      <c r="H50" s="259"/>
      <c r="I50" s="261">
        <v>7</v>
      </c>
      <c r="J50" s="261">
        <v>2800000</v>
      </c>
      <c r="K50" s="188"/>
    </row>
    <row r="51" spans="1:11" s="189" customFormat="1" ht="24" customHeight="1" x14ac:dyDescent="0.3">
      <c r="A51" s="234">
        <v>13</v>
      </c>
      <c r="B51" s="235" t="s">
        <v>52</v>
      </c>
      <c r="C51" s="262">
        <v>54</v>
      </c>
      <c r="D51" s="263">
        <v>4</v>
      </c>
      <c r="E51" s="262">
        <v>100000</v>
      </c>
      <c r="F51" s="262"/>
      <c r="G51" s="262"/>
      <c r="H51" s="262"/>
      <c r="I51" s="264">
        <v>54</v>
      </c>
      <c r="J51" s="264">
        <v>21600000</v>
      </c>
      <c r="K51" s="188"/>
    </row>
    <row r="52" spans="1:11" s="189" customFormat="1" ht="24" customHeight="1" x14ac:dyDescent="0.3">
      <c r="A52" s="220">
        <v>14</v>
      </c>
      <c r="B52" s="235" t="s">
        <v>53</v>
      </c>
      <c r="C52" s="265">
        <v>21</v>
      </c>
      <c r="D52" s="266">
        <v>4</v>
      </c>
      <c r="E52" s="265">
        <v>8400000</v>
      </c>
      <c r="F52" s="265"/>
      <c r="G52" s="265"/>
      <c r="H52" s="265"/>
      <c r="I52" s="267">
        <v>21</v>
      </c>
      <c r="J52" s="267">
        <v>8400000</v>
      </c>
      <c r="K52" s="188"/>
    </row>
    <row r="53" spans="1:11" s="189" customFormat="1" ht="24" customHeight="1" x14ac:dyDescent="0.3">
      <c r="A53" s="234">
        <v>15</v>
      </c>
      <c r="B53" s="235" t="s">
        <v>54</v>
      </c>
      <c r="C53" s="268">
        <v>19</v>
      </c>
      <c r="D53" s="269">
        <v>4</v>
      </c>
      <c r="E53" s="226">
        <f t="shared" ref="E53:E60" si="2">D53*100000*C53</f>
        <v>7600000</v>
      </c>
      <c r="F53" s="268"/>
      <c r="G53" s="268"/>
      <c r="H53" s="268"/>
      <c r="I53" s="270">
        <v>18</v>
      </c>
      <c r="J53" s="224">
        <f t="shared" si="1"/>
        <v>7600000</v>
      </c>
      <c r="K53" s="188"/>
    </row>
    <row r="54" spans="1:11" s="189" customFormat="1" ht="24" customHeight="1" x14ac:dyDescent="0.3">
      <c r="A54" s="220">
        <v>16</v>
      </c>
      <c r="B54" s="235" t="s">
        <v>113</v>
      </c>
      <c r="C54" s="203">
        <v>1</v>
      </c>
      <c r="D54" s="204">
        <v>4</v>
      </c>
      <c r="E54" s="226">
        <f t="shared" si="2"/>
        <v>400000</v>
      </c>
      <c r="F54" s="203"/>
      <c r="G54" s="203"/>
      <c r="H54" s="203"/>
      <c r="I54" s="187">
        <f>C54+F54</f>
        <v>1</v>
      </c>
      <c r="J54" s="224">
        <f t="shared" si="1"/>
        <v>400000</v>
      </c>
      <c r="K54" s="188"/>
    </row>
    <row r="55" spans="1:11" s="189" customFormat="1" ht="24" customHeight="1" x14ac:dyDescent="0.3">
      <c r="A55" s="234">
        <v>17</v>
      </c>
      <c r="B55" s="271" t="s">
        <v>55</v>
      </c>
      <c r="C55" s="272">
        <v>15</v>
      </c>
      <c r="D55" s="273">
        <v>4</v>
      </c>
      <c r="E55" s="226">
        <f t="shared" si="2"/>
        <v>6000000</v>
      </c>
      <c r="F55" s="272">
        <v>0</v>
      </c>
      <c r="G55" s="272">
        <v>0</v>
      </c>
      <c r="H55" s="272">
        <v>0</v>
      </c>
      <c r="I55" s="274">
        <v>15</v>
      </c>
      <c r="J55" s="224">
        <f t="shared" si="1"/>
        <v>6000000</v>
      </c>
      <c r="K55" s="188"/>
    </row>
    <row r="56" spans="1:11" s="189" customFormat="1" ht="24" customHeight="1" x14ac:dyDescent="0.3">
      <c r="A56" s="220">
        <v>18</v>
      </c>
      <c r="B56" s="271" t="s">
        <v>114</v>
      </c>
      <c r="C56" s="275">
        <v>18</v>
      </c>
      <c r="D56" s="276">
        <v>4</v>
      </c>
      <c r="E56" s="226">
        <f t="shared" si="2"/>
        <v>7200000</v>
      </c>
      <c r="F56" s="275"/>
      <c r="G56" s="275"/>
      <c r="H56" s="275"/>
      <c r="I56" s="277">
        <v>18</v>
      </c>
      <c r="J56" s="224">
        <f t="shared" si="1"/>
        <v>7200000</v>
      </c>
      <c r="K56" s="188"/>
    </row>
    <row r="57" spans="1:11" s="189" customFormat="1" ht="24" customHeight="1" x14ac:dyDescent="0.3">
      <c r="A57" s="234">
        <v>19</v>
      </c>
      <c r="B57" s="184" t="s">
        <v>115</v>
      </c>
      <c r="C57" s="278">
        <v>7</v>
      </c>
      <c r="D57" s="279">
        <v>4</v>
      </c>
      <c r="E57" s="226">
        <f t="shared" si="2"/>
        <v>2800000</v>
      </c>
      <c r="F57" s="278"/>
      <c r="G57" s="278"/>
      <c r="H57" s="278"/>
      <c r="I57" s="280">
        <v>3</v>
      </c>
      <c r="J57" s="224">
        <f t="shared" si="1"/>
        <v>2800000</v>
      </c>
      <c r="K57" s="188"/>
    </row>
    <row r="58" spans="1:11" s="189" customFormat="1" ht="24" customHeight="1" x14ac:dyDescent="0.3">
      <c r="A58" s="220">
        <v>20</v>
      </c>
      <c r="B58" s="235" t="s">
        <v>57</v>
      </c>
      <c r="C58" s="281">
        <v>27</v>
      </c>
      <c r="D58" s="282">
        <v>4</v>
      </c>
      <c r="E58" s="226">
        <f t="shared" si="2"/>
        <v>10800000</v>
      </c>
      <c r="F58" s="281"/>
      <c r="G58" s="281"/>
      <c r="H58" s="281"/>
      <c r="I58" s="283">
        <v>27</v>
      </c>
      <c r="J58" s="224">
        <f t="shared" si="1"/>
        <v>10800000</v>
      </c>
      <c r="K58" s="188"/>
    </row>
    <row r="59" spans="1:11" s="189" customFormat="1" ht="24" customHeight="1" x14ac:dyDescent="0.3">
      <c r="A59" s="234">
        <v>21</v>
      </c>
      <c r="B59" s="235" t="s">
        <v>58</v>
      </c>
      <c r="C59" s="284">
        <v>7</v>
      </c>
      <c r="D59" s="284">
        <v>4</v>
      </c>
      <c r="E59" s="226">
        <f t="shared" si="2"/>
        <v>2800000</v>
      </c>
      <c r="F59" s="284">
        <v>0</v>
      </c>
      <c r="G59" s="284">
        <v>0</v>
      </c>
      <c r="H59" s="284">
        <v>0</v>
      </c>
      <c r="I59" s="284">
        <v>7</v>
      </c>
      <c r="J59" s="224">
        <f t="shared" si="1"/>
        <v>2800000</v>
      </c>
      <c r="K59" s="285"/>
    </row>
    <row r="60" spans="1:11" s="189" customFormat="1" ht="24" customHeight="1" x14ac:dyDescent="0.3">
      <c r="A60" s="220">
        <v>22</v>
      </c>
      <c r="B60" s="235" t="s">
        <v>116</v>
      </c>
      <c r="C60" s="225">
        <v>6</v>
      </c>
      <c r="D60" s="225">
        <v>4</v>
      </c>
      <c r="E60" s="226">
        <f t="shared" si="2"/>
        <v>2400000</v>
      </c>
      <c r="F60" s="238"/>
      <c r="G60" s="238"/>
      <c r="H60" s="238"/>
      <c r="I60" s="224">
        <f t="shared" si="0"/>
        <v>6</v>
      </c>
      <c r="J60" s="224">
        <f t="shared" si="1"/>
        <v>2400000</v>
      </c>
      <c r="K60" s="188"/>
    </row>
    <row r="61" spans="1:11" s="189" customFormat="1" ht="24" customHeight="1" x14ac:dyDescent="0.3">
      <c r="A61" s="234">
        <v>23</v>
      </c>
      <c r="B61" s="235" t="s">
        <v>59</v>
      </c>
      <c r="C61" s="225">
        <v>35</v>
      </c>
      <c r="D61" s="225">
        <v>4</v>
      </c>
      <c r="E61" s="226">
        <f>D61*100000*C61</f>
        <v>14000000</v>
      </c>
      <c r="F61" s="227"/>
      <c r="G61" s="227"/>
      <c r="H61" s="227"/>
      <c r="I61" s="224">
        <f t="shared" si="0"/>
        <v>35</v>
      </c>
      <c r="J61" s="224">
        <f t="shared" si="1"/>
        <v>14000000</v>
      </c>
      <c r="K61" s="188"/>
    </row>
    <row r="62" spans="1:11" s="189" customFormat="1" ht="24" customHeight="1" x14ac:dyDescent="0.3">
      <c r="A62" s="220">
        <v>24</v>
      </c>
      <c r="B62" s="235" t="s">
        <v>60</v>
      </c>
      <c r="C62" s="225">
        <v>73</v>
      </c>
      <c r="D62" s="225">
        <v>4</v>
      </c>
      <c r="E62" s="226">
        <f>D62*100000*C62</f>
        <v>29200000</v>
      </c>
      <c r="F62" s="227"/>
      <c r="G62" s="227"/>
      <c r="H62" s="227"/>
      <c r="I62" s="224">
        <f t="shared" si="0"/>
        <v>73</v>
      </c>
      <c r="J62" s="224">
        <f t="shared" si="1"/>
        <v>29200000</v>
      </c>
      <c r="K62" s="188"/>
    </row>
    <row r="63" spans="1:11" s="189" customFormat="1" ht="24" customHeight="1" x14ac:dyDescent="0.3">
      <c r="A63" s="234">
        <v>25</v>
      </c>
      <c r="B63" s="235" t="s">
        <v>61</v>
      </c>
      <c r="C63" s="225">
        <v>21</v>
      </c>
      <c r="D63" s="225">
        <v>4</v>
      </c>
      <c r="E63" s="226">
        <f>D63*100000*C63</f>
        <v>8400000</v>
      </c>
      <c r="F63" s="227"/>
      <c r="G63" s="227"/>
      <c r="H63" s="227"/>
      <c r="I63" s="224">
        <f t="shared" si="0"/>
        <v>21</v>
      </c>
      <c r="J63" s="224">
        <f t="shared" si="1"/>
        <v>8400000</v>
      </c>
      <c r="K63" s="188"/>
    </row>
    <row r="64" spans="1:11" s="189" customFormat="1" ht="24" hidden="1" customHeight="1" x14ac:dyDescent="0.25">
      <c r="A64" s="220">
        <v>26</v>
      </c>
      <c r="B64" s="225"/>
      <c r="C64" s="225"/>
      <c r="D64" s="225"/>
      <c r="E64" s="226"/>
      <c r="F64" s="227"/>
      <c r="G64" s="227"/>
      <c r="H64" s="227"/>
      <c r="I64" s="224">
        <f t="shared" si="0"/>
        <v>0</v>
      </c>
      <c r="J64" s="224">
        <f t="shared" si="1"/>
        <v>0</v>
      </c>
      <c r="K64" s="188"/>
    </row>
    <row r="65" spans="1:11" s="189" customFormat="1" ht="24" hidden="1" customHeight="1" x14ac:dyDescent="0.25">
      <c r="A65" s="234">
        <v>27</v>
      </c>
      <c r="B65" s="225"/>
      <c r="C65" s="225"/>
      <c r="D65" s="225"/>
      <c r="E65" s="226"/>
      <c r="F65" s="227"/>
      <c r="G65" s="227"/>
      <c r="H65" s="227"/>
      <c r="I65" s="224">
        <f t="shared" si="0"/>
        <v>0</v>
      </c>
      <c r="J65" s="224">
        <f t="shared" si="1"/>
        <v>0</v>
      </c>
      <c r="K65" s="188"/>
    </row>
    <row r="66" spans="1:11" s="189" customFormat="1" ht="24" hidden="1" customHeight="1" x14ac:dyDescent="0.25">
      <c r="A66" s="220">
        <v>28</v>
      </c>
      <c r="B66" s="225"/>
      <c r="C66" s="225"/>
      <c r="D66" s="225"/>
      <c r="E66" s="226"/>
      <c r="F66" s="227"/>
      <c r="G66" s="227"/>
      <c r="H66" s="227"/>
      <c r="I66" s="224">
        <f t="shared" si="0"/>
        <v>0</v>
      </c>
      <c r="J66" s="224">
        <f t="shared" si="1"/>
        <v>0</v>
      </c>
      <c r="K66" s="188"/>
    </row>
    <row r="67" spans="1:11" s="189" customFormat="1" ht="24" hidden="1" customHeight="1" x14ac:dyDescent="0.25">
      <c r="A67" s="234">
        <v>29</v>
      </c>
      <c r="B67" s="225"/>
      <c r="C67" s="225"/>
      <c r="D67" s="225"/>
      <c r="E67" s="226"/>
      <c r="F67" s="227"/>
      <c r="G67" s="227"/>
      <c r="H67" s="227"/>
      <c r="I67" s="224">
        <f t="shared" si="0"/>
        <v>0</v>
      </c>
      <c r="J67" s="224">
        <f t="shared" si="1"/>
        <v>0</v>
      </c>
      <c r="K67" s="188"/>
    </row>
    <row r="68" spans="1:11" s="189" customFormat="1" ht="24" hidden="1" customHeight="1" x14ac:dyDescent="0.25">
      <c r="A68" s="220">
        <v>30</v>
      </c>
      <c r="B68" s="225"/>
      <c r="C68" s="225"/>
      <c r="D68" s="225"/>
      <c r="E68" s="226"/>
      <c r="F68" s="227"/>
      <c r="G68" s="227"/>
      <c r="H68" s="227"/>
      <c r="I68" s="224">
        <f t="shared" si="0"/>
        <v>0</v>
      </c>
      <c r="J68" s="224">
        <f t="shared" si="1"/>
        <v>0</v>
      </c>
      <c r="K68" s="188"/>
    </row>
    <row r="69" spans="1:11" s="189" customFormat="1" ht="24" hidden="1" customHeight="1" x14ac:dyDescent="0.25">
      <c r="A69" s="234">
        <v>31</v>
      </c>
      <c r="B69" s="225"/>
      <c r="C69" s="225"/>
      <c r="D69" s="225"/>
      <c r="E69" s="226"/>
      <c r="F69" s="227"/>
      <c r="G69" s="227"/>
      <c r="H69" s="227"/>
      <c r="I69" s="224">
        <f t="shared" si="0"/>
        <v>0</v>
      </c>
      <c r="J69" s="224">
        <f t="shared" si="1"/>
        <v>0</v>
      </c>
      <c r="K69" s="188"/>
    </row>
    <row r="70" spans="1:11" s="189" customFormat="1" ht="24" customHeight="1" x14ac:dyDescent="0.3">
      <c r="A70" s="228"/>
      <c r="B70" s="229" t="s">
        <v>62</v>
      </c>
      <c r="C70" s="230"/>
      <c r="D70" s="230"/>
      <c r="E70" s="231"/>
      <c r="F70" s="232"/>
      <c r="G70" s="232"/>
      <c r="H70" s="232"/>
      <c r="I70" s="233">
        <f t="shared" si="0"/>
        <v>0</v>
      </c>
      <c r="J70" s="233">
        <f t="shared" si="1"/>
        <v>0</v>
      </c>
      <c r="K70" s="188"/>
    </row>
    <row r="71" spans="1:11" s="189" customFormat="1" ht="24" customHeight="1" x14ac:dyDescent="0.3">
      <c r="A71" s="286">
        <v>1</v>
      </c>
      <c r="B71" s="287" t="s">
        <v>63</v>
      </c>
      <c r="C71" s="288">
        <v>15</v>
      </c>
      <c r="D71" s="289">
        <v>4</v>
      </c>
      <c r="E71" s="288">
        <v>6000000</v>
      </c>
      <c r="F71" s="288"/>
      <c r="G71" s="288"/>
      <c r="H71" s="288"/>
      <c r="I71" s="290">
        <f t="shared" si="0"/>
        <v>15</v>
      </c>
      <c r="J71" s="290">
        <f t="shared" si="1"/>
        <v>6000000</v>
      </c>
      <c r="K71" s="188"/>
    </row>
    <row r="72" spans="1:11" s="189" customFormat="1" ht="24" customHeight="1" x14ac:dyDescent="0.3">
      <c r="A72" s="286">
        <v>2</v>
      </c>
      <c r="B72" s="287" t="s">
        <v>64</v>
      </c>
      <c r="C72" s="291">
        <v>33</v>
      </c>
      <c r="D72" s="292">
        <v>4</v>
      </c>
      <c r="E72" s="291">
        <v>13200000</v>
      </c>
      <c r="F72" s="291"/>
      <c r="G72" s="291"/>
      <c r="H72" s="291">
        <v>0</v>
      </c>
      <c r="I72" s="290">
        <f t="shared" si="0"/>
        <v>33</v>
      </c>
      <c r="J72" s="290">
        <f t="shared" si="1"/>
        <v>13200000</v>
      </c>
      <c r="K72" s="188"/>
    </row>
    <row r="73" spans="1:11" s="189" customFormat="1" ht="24" customHeight="1" x14ac:dyDescent="0.3">
      <c r="A73" s="286">
        <v>3</v>
      </c>
      <c r="B73" s="287" t="s">
        <v>65</v>
      </c>
      <c r="C73" s="293">
        <v>74</v>
      </c>
      <c r="D73" s="294">
        <v>4</v>
      </c>
      <c r="E73" s="293">
        <v>29600000</v>
      </c>
      <c r="F73" s="293"/>
      <c r="G73" s="293"/>
      <c r="H73" s="293"/>
      <c r="I73" s="290">
        <f t="shared" si="0"/>
        <v>74</v>
      </c>
      <c r="J73" s="290">
        <f t="shared" si="1"/>
        <v>29600000</v>
      </c>
      <c r="K73" s="188"/>
    </row>
    <row r="74" spans="1:11" s="189" customFormat="1" ht="24" customHeight="1" x14ac:dyDescent="0.3">
      <c r="A74" s="286">
        <v>4</v>
      </c>
      <c r="B74" s="184" t="s">
        <v>66</v>
      </c>
      <c r="C74" s="295">
        <v>50</v>
      </c>
      <c r="D74" s="296">
        <v>4</v>
      </c>
      <c r="E74" s="295">
        <v>20000000</v>
      </c>
      <c r="F74" s="295"/>
      <c r="G74" s="295"/>
      <c r="H74" s="295"/>
      <c r="I74" s="290">
        <f t="shared" si="0"/>
        <v>50</v>
      </c>
      <c r="J74" s="290">
        <f t="shared" si="1"/>
        <v>20000000</v>
      </c>
      <c r="K74" s="188"/>
    </row>
    <row r="75" spans="1:11" s="189" customFormat="1" ht="24" customHeight="1" x14ac:dyDescent="0.3">
      <c r="A75" s="286">
        <v>5</v>
      </c>
      <c r="B75" s="287" t="s">
        <v>117</v>
      </c>
      <c r="C75" s="297">
        <v>14</v>
      </c>
      <c r="D75" s="297">
        <v>4</v>
      </c>
      <c r="E75" s="298">
        <f>100000*D75*C75</f>
        <v>5600000</v>
      </c>
      <c r="F75" s="299"/>
      <c r="G75" s="299"/>
      <c r="H75" s="299"/>
      <c r="I75" s="290">
        <f t="shared" si="0"/>
        <v>14</v>
      </c>
      <c r="J75" s="290">
        <f t="shared" si="1"/>
        <v>5600000</v>
      </c>
      <c r="K75" s="188"/>
    </row>
    <row r="76" spans="1:11" s="189" customFormat="1" ht="24" customHeight="1" x14ac:dyDescent="0.3">
      <c r="A76" s="286">
        <v>6</v>
      </c>
      <c r="B76" s="287" t="s">
        <v>68</v>
      </c>
      <c r="C76" s="300" t="s">
        <v>118</v>
      </c>
      <c r="D76" s="301">
        <v>4</v>
      </c>
      <c r="E76" s="300">
        <v>2000000</v>
      </c>
      <c r="F76" s="300"/>
      <c r="G76" s="300"/>
      <c r="H76" s="300"/>
      <c r="I76" s="290">
        <f t="shared" si="0"/>
        <v>5</v>
      </c>
      <c r="J76" s="290">
        <f t="shared" si="1"/>
        <v>2000000</v>
      </c>
      <c r="K76" s="188"/>
    </row>
    <row r="77" spans="1:11" s="189" customFormat="1" ht="24" customHeight="1" x14ac:dyDescent="0.3">
      <c r="A77" s="286">
        <v>7</v>
      </c>
      <c r="B77" s="184" t="s">
        <v>69</v>
      </c>
      <c r="C77" s="302">
        <v>14</v>
      </c>
      <c r="D77" s="303">
        <v>4</v>
      </c>
      <c r="E77" s="302">
        <f>C77*D77*100000</f>
        <v>5600000</v>
      </c>
      <c r="F77" s="302"/>
      <c r="G77" s="302"/>
      <c r="H77" s="302"/>
      <c r="I77" s="290">
        <f t="shared" si="0"/>
        <v>14</v>
      </c>
      <c r="J77" s="290">
        <f t="shared" si="1"/>
        <v>5600000</v>
      </c>
      <c r="K77" s="188"/>
    </row>
    <row r="78" spans="1:11" s="189" customFormat="1" ht="24" customHeight="1" x14ac:dyDescent="0.3">
      <c r="A78" s="286">
        <v>8</v>
      </c>
      <c r="B78" s="184" t="s">
        <v>119</v>
      </c>
      <c r="C78" s="304">
        <v>60</v>
      </c>
      <c r="D78" s="304">
        <v>4</v>
      </c>
      <c r="E78" s="304">
        <v>24000000</v>
      </c>
      <c r="F78" s="304">
        <v>1</v>
      </c>
      <c r="G78" s="304">
        <v>4</v>
      </c>
      <c r="H78" s="304">
        <v>400000</v>
      </c>
      <c r="I78" s="290">
        <f t="shared" si="0"/>
        <v>61</v>
      </c>
      <c r="J78" s="290">
        <f t="shared" si="1"/>
        <v>24400000</v>
      </c>
      <c r="K78" s="188"/>
    </row>
    <row r="79" spans="1:11" s="189" customFormat="1" ht="24" customHeight="1" x14ac:dyDescent="0.3">
      <c r="A79" s="286">
        <v>9</v>
      </c>
      <c r="B79" s="305" t="s">
        <v>71</v>
      </c>
      <c r="C79" s="302">
        <v>126</v>
      </c>
      <c r="D79" s="303">
        <v>4</v>
      </c>
      <c r="E79" s="302">
        <f>C79*D79*100000</f>
        <v>50400000</v>
      </c>
      <c r="F79" s="306">
        <v>4</v>
      </c>
      <c r="G79" s="306">
        <v>4</v>
      </c>
      <c r="H79" s="306">
        <f>F79*G79*100000</f>
        <v>1600000</v>
      </c>
      <c r="I79" s="290">
        <f t="shared" ref="I79:I87" si="3">C79+F79</f>
        <v>130</v>
      </c>
      <c r="J79" s="290">
        <f t="shared" ref="J79:J87" si="4">E79+H79</f>
        <v>52000000</v>
      </c>
      <c r="K79" s="188"/>
    </row>
    <row r="80" spans="1:11" s="189" customFormat="1" ht="24" customHeight="1" x14ac:dyDescent="0.3">
      <c r="A80" s="286">
        <v>10</v>
      </c>
      <c r="B80" s="184" t="s">
        <v>72</v>
      </c>
      <c r="C80" s="307">
        <v>51</v>
      </c>
      <c r="D80" s="308">
        <v>4</v>
      </c>
      <c r="E80" s="307">
        <f>C80*D80*100000</f>
        <v>20400000</v>
      </c>
      <c r="F80" s="307">
        <v>1</v>
      </c>
      <c r="G80" s="307">
        <v>4</v>
      </c>
      <c r="H80" s="307">
        <f>F80*G80*100000</f>
        <v>400000</v>
      </c>
      <c r="I80" s="290">
        <f t="shared" si="3"/>
        <v>52</v>
      </c>
      <c r="J80" s="290">
        <f t="shared" si="4"/>
        <v>20800000</v>
      </c>
      <c r="K80" s="188"/>
    </row>
    <row r="81" spans="1:11" s="189" customFormat="1" ht="24" customHeight="1" x14ac:dyDescent="0.3">
      <c r="A81" s="286">
        <v>11</v>
      </c>
      <c r="B81" s="184" t="s">
        <v>73</v>
      </c>
      <c r="C81" s="307">
        <v>56</v>
      </c>
      <c r="D81" s="308">
        <v>4</v>
      </c>
      <c r="E81" s="307">
        <f>C81*D81*100000</f>
        <v>22400000</v>
      </c>
      <c r="F81" s="307"/>
      <c r="G81" s="307"/>
      <c r="H81" s="307"/>
      <c r="I81" s="290">
        <f t="shared" si="3"/>
        <v>56</v>
      </c>
      <c r="J81" s="290">
        <f t="shared" si="4"/>
        <v>22400000</v>
      </c>
      <c r="K81" s="188"/>
    </row>
    <row r="82" spans="1:11" s="189" customFormat="1" ht="24" customHeight="1" x14ac:dyDescent="0.3">
      <c r="A82" s="286">
        <v>12</v>
      </c>
      <c r="B82" s="184" t="s">
        <v>74</v>
      </c>
      <c r="C82" s="309">
        <v>9</v>
      </c>
      <c r="D82" s="310">
        <v>4</v>
      </c>
      <c r="E82" s="309">
        <v>100000</v>
      </c>
      <c r="F82" s="309"/>
      <c r="G82" s="309"/>
      <c r="H82" s="309"/>
      <c r="I82" s="311">
        <v>9</v>
      </c>
      <c r="J82" s="311">
        <v>3600000</v>
      </c>
      <c r="K82" s="188"/>
    </row>
    <row r="83" spans="1:11" s="189" customFormat="1" ht="24" customHeight="1" x14ac:dyDescent="0.3">
      <c r="A83" s="286">
        <v>13</v>
      </c>
      <c r="B83" s="184" t="s">
        <v>75</v>
      </c>
      <c r="C83" s="307">
        <v>60</v>
      </c>
      <c r="D83" s="308">
        <v>4</v>
      </c>
      <c r="E83" s="307">
        <f>100000*D83*C83</f>
        <v>24000000</v>
      </c>
      <c r="F83" s="307"/>
      <c r="G83" s="307"/>
      <c r="H83" s="307"/>
      <c r="I83" s="290">
        <f t="shared" si="3"/>
        <v>60</v>
      </c>
      <c r="J83" s="290">
        <f t="shared" si="4"/>
        <v>24000000</v>
      </c>
      <c r="K83" s="188"/>
    </row>
    <row r="84" spans="1:11" s="189" customFormat="1" ht="24" customHeight="1" x14ac:dyDescent="0.3">
      <c r="A84" s="286">
        <v>14</v>
      </c>
      <c r="B84" s="184" t="s">
        <v>76</v>
      </c>
      <c r="C84" s="312">
        <v>54</v>
      </c>
      <c r="D84" s="313">
        <v>4</v>
      </c>
      <c r="E84" s="307">
        <f>100000*D84*C84</f>
        <v>21600000</v>
      </c>
      <c r="F84" s="314">
        <v>0</v>
      </c>
      <c r="G84" s="314"/>
      <c r="H84" s="314">
        <v>0</v>
      </c>
      <c r="I84" s="315">
        <v>54</v>
      </c>
      <c r="J84" s="315">
        <v>21600000</v>
      </c>
      <c r="K84" s="188"/>
    </row>
    <row r="85" spans="1:11" s="189" customFormat="1" ht="24" customHeight="1" x14ac:dyDescent="0.3">
      <c r="A85" s="286">
        <v>15</v>
      </c>
      <c r="B85" s="316" t="s">
        <v>77</v>
      </c>
      <c r="C85" s="307">
        <v>16</v>
      </c>
      <c r="D85" s="308">
        <v>4</v>
      </c>
      <c r="E85" s="307">
        <f>100000*D85*C85</f>
        <v>6400000</v>
      </c>
      <c r="F85" s="307"/>
      <c r="G85" s="307"/>
      <c r="H85" s="307"/>
      <c r="I85" s="317">
        <v>16</v>
      </c>
      <c r="J85" s="317">
        <v>6400000</v>
      </c>
      <c r="K85" s="188"/>
    </row>
    <row r="86" spans="1:11" s="189" customFormat="1" ht="24" customHeight="1" x14ac:dyDescent="0.3">
      <c r="A86" s="286">
        <v>16</v>
      </c>
      <c r="B86" s="184" t="s">
        <v>78</v>
      </c>
      <c r="C86" s="318">
        <v>45</v>
      </c>
      <c r="D86" s="319">
        <v>4</v>
      </c>
      <c r="E86" s="307">
        <f>100000*D86*C86</f>
        <v>18000000</v>
      </c>
      <c r="F86" s="318"/>
      <c r="G86" s="318"/>
      <c r="H86" s="318"/>
      <c r="I86" s="320">
        <v>45</v>
      </c>
      <c r="J86" s="320">
        <v>18000000</v>
      </c>
      <c r="K86" s="188"/>
    </row>
    <row r="87" spans="1:11" s="189" customFormat="1" ht="24" customHeight="1" x14ac:dyDescent="0.3">
      <c r="A87" s="286">
        <v>17</v>
      </c>
      <c r="B87" s="54" t="s">
        <v>79</v>
      </c>
      <c r="C87" s="297">
        <v>18</v>
      </c>
      <c r="D87" s="297">
        <v>4</v>
      </c>
      <c r="E87" s="307">
        <f>100000*D87*C87</f>
        <v>7200000</v>
      </c>
      <c r="F87" s="299">
        <v>4</v>
      </c>
      <c r="G87" s="299">
        <v>4</v>
      </c>
      <c r="H87" s="299">
        <f>100000*G87*F87</f>
        <v>1600000</v>
      </c>
      <c r="I87" s="290">
        <f t="shared" si="3"/>
        <v>22</v>
      </c>
      <c r="J87" s="290">
        <f t="shared" si="4"/>
        <v>8800000</v>
      </c>
      <c r="K87" s="188"/>
    </row>
    <row r="88" spans="1:11" s="189" customFormat="1" ht="24" customHeight="1" x14ac:dyDescent="0.3">
      <c r="A88" s="220">
        <v>18</v>
      </c>
      <c r="B88" s="321" t="s">
        <v>80</v>
      </c>
      <c r="C88" s="322">
        <v>83</v>
      </c>
      <c r="D88" s="323">
        <v>4</v>
      </c>
      <c r="E88" s="322">
        <v>33200000</v>
      </c>
      <c r="F88" s="322"/>
      <c r="G88" s="322"/>
      <c r="H88" s="322"/>
      <c r="I88" s="324">
        <v>83</v>
      </c>
      <c r="J88" s="324">
        <v>33200000</v>
      </c>
      <c r="K88" s="188"/>
    </row>
    <row r="89" spans="1:11" s="189" customFormat="1" ht="34.5" customHeight="1" x14ac:dyDescent="0.3">
      <c r="A89" s="363" t="s">
        <v>120</v>
      </c>
      <c r="B89" s="363"/>
      <c r="C89" s="325"/>
      <c r="D89" s="326"/>
      <c r="E89" s="325"/>
      <c r="F89" s="325"/>
      <c r="G89" s="325"/>
      <c r="H89" s="325"/>
      <c r="I89" s="325"/>
      <c r="J89" s="325"/>
      <c r="K89" s="327"/>
    </row>
    <row r="90" spans="1:11" s="8" customFormat="1" ht="27" hidden="1" customHeight="1" x14ac:dyDescent="0.25">
      <c r="A90" s="364" t="s">
        <v>121</v>
      </c>
      <c r="B90" s="364"/>
      <c r="C90" s="364"/>
      <c r="D90" s="364"/>
      <c r="E90" s="364"/>
      <c r="F90" s="364"/>
      <c r="G90" s="364"/>
      <c r="H90" s="364"/>
      <c r="I90" s="364"/>
      <c r="J90" s="364"/>
      <c r="K90" s="328"/>
    </row>
    <row r="91" spans="1:11" ht="18.75" hidden="1" customHeight="1" x14ac:dyDescent="0.25">
      <c r="A91" s="365"/>
      <c r="B91" s="365"/>
      <c r="C91" s="365"/>
      <c r="D91" s="365"/>
      <c r="E91" s="365"/>
      <c r="F91" s="365"/>
      <c r="G91" s="365"/>
      <c r="H91" s="365"/>
      <c r="I91" s="365"/>
      <c r="J91" s="365"/>
      <c r="K91" s="173"/>
    </row>
    <row r="92" spans="1:11" ht="27" hidden="1" customHeight="1" x14ac:dyDescent="0.25">
      <c r="A92" s="329"/>
      <c r="B92" s="329"/>
      <c r="E92" s="330"/>
      <c r="F92" s="330"/>
      <c r="G92" s="366" t="s">
        <v>122</v>
      </c>
      <c r="H92" s="366"/>
      <c r="I92" s="366"/>
      <c r="J92" s="366"/>
      <c r="K92" s="173"/>
    </row>
    <row r="93" spans="1:11" ht="20.25" hidden="1" customHeight="1" x14ac:dyDescent="0.25">
      <c r="A93" s="358" t="s">
        <v>83</v>
      </c>
      <c r="B93" s="358"/>
      <c r="E93" s="331"/>
      <c r="F93" s="331"/>
      <c r="G93" s="367" t="s">
        <v>84</v>
      </c>
      <c r="H93" s="367"/>
      <c r="I93" s="367"/>
      <c r="J93" s="367"/>
      <c r="K93" s="173"/>
    </row>
    <row r="94" spans="1:11" ht="16.5" hidden="1" x14ac:dyDescent="0.25">
      <c r="A94" s="332"/>
      <c r="B94" s="329"/>
      <c r="E94" s="331"/>
      <c r="F94" s="331"/>
      <c r="G94" s="331"/>
      <c r="H94" s="367"/>
      <c r="I94" s="367"/>
      <c r="J94" s="331"/>
      <c r="K94" s="173"/>
    </row>
    <row r="95" spans="1:11" ht="16.5" hidden="1" x14ac:dyDescent="0.25">
      <c r="A95" s="332"/>
      <c r="B95" s="329"/>
      <c r="C95" s="333"/>
      <c r="D95" s="333"/>
      <c r="E95" s="333"/>
      <c r="F95" s="333"/>
      <c r="G95" s="333"/>
      <c r="H95" s="333"/>
      <c r="I95" s="333"/>
      <c r="J95" s="333"/>
      <c r="K95" s="173"/>
    </row>
    <row r="96" spans="1:11" ht="16.8" x14ac:dyDescent="0.3">
      <c r="A96" s="332"/>
      <c r="B96" s="329"/>
      <c r="C96" s="333"/>
      <c r="D96" s="333"/>
      <c r="E96" s="333"/>
      <c r="F96" s="333"/>
      <c r="G96" s="333"/>
      <c r="H96" s="333"/>
      <c r="I96" s="333"/>
      <c r="J96" s="333"/>
      <c r="K96" s="173"/>
    </row>
    <row r="97" spans="1:11" ht="24" customHeight="1" x14ac:dyDescent="0.3">
      <c r="A97" s="332"/>
      <c r="B97" s="334"/>
      <c r="C97" s="333"/>
      <c r="D97" s="333"/>
      <c r="E97" s="333"/>
      <c r="F97" s="333"/>
      <c r="G97" s="333"/>
      <c r="H97" s="333"/>
      <c r="I97" s="333"/>
      <c r="J97" s="333"/>
      <c r="K97" s="173"/>
    </row>
    <row r="98" spans="1:11" ht="16.8" x14ac:dyDescent="0.3">
      <c r="A98" s="357"/>
      <c r="B98" s="357"/>
      <c r="C98" s="333"/>
      <c r="D98" s="333"/>
      <c r="E98" s="333"/>
      <c r="F98" s="333"/>
      <c r="G98" s="361"/>
      <c r="H98" s="361"/>
      <c r="I98" s="361"/>
      <c r="J98" s="361"/>
      <c r="K98" s="173"/>
    </row>
    <row r="99" spans="1:11" ht="16.8" x14ac:dyDescent="0.3">
      <c r="A99" s="173"/>
      <c r="B99" s="332"/>
      <c r="E99" s="7"/>
      <c r="F99" s="7"/>
      <c r="G99" s="362"/>
      <c r="H99" s="358"/>
      <c r="I99" s="358"/>
      <c r="J99" s="358"/>
      <c r="K99" s="173"/>
    </row>
    <row r="101" spans="1:11" x14ac:dyDescent="0.3">
      <c r="E101" s="335"/>
      <c r="F101" s="335"/>
    </row>
    <row r="102" spans="1:11" x14ac:dyDescent="0.3">
      <c r="E102" s="335"/>
      <c r="F102" s="335"/>
    </row>
    <row r="103" spans="1:11" x14ac:dyDescent="0.3">
      <c r="E103" s="171"/>
      <c r="F103" s="171"/>
    </row>
  </sheetData>
  <mergeCells count="19">
    <mergeCell ref="A2:D2"/>
    <mergeCell ref="A3:D3"/>
    <mergeCell ref="A6:J6"/>
    <mergeCell ref="A7:J7"/>
    <mergeCell ref="A9:A11"/>
    <mergeCell ref="B9:B11"/>
    <mergeCell ref="C9:H9"/>
    <mergeCell ref="I9:J9"/>
    <mergeCell ref="C10:E10"/>
    <mergeCell ref="F10:H10"/>
    <mergeCell ref="A98:B98"/>
    <mergeCell ref="G98:J98"/>
    <mergeCell ref="G99:J99"/>
    <mergeCell ref="A89:B89"/>
    <mergeCell ref="A90:J91"/>
    <mergeCell ref="G92:J92"/>
    <mergeCell ref="A93:B93"/>
    <mergeCell ref="G93:J93"/>
    <mergeCell ref="H94:I9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MGHP</vt:lpstr>
      <vt:lpstr>CFHT</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dtt</cp:lastModifiedBy>
  <dcterms:created xsi:type="dcterms:W3CDTF">2019-10-28T03:48:44Z</dcterms:created>
  <dcterms:modified xsi:type="dcterms:W3CDTF">2019-10-28T04:09:40Z</dcterms:modified>
</cp:coreProperties>
</file>